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tabRatio="718" activeTab="0"/>
  </bookViews>
  <sheets>
    <sheet name="доврік" sheetId="1" r:id="rId1"/>
  </sheets>
  <definedNames>
    <definedName name="_xlnm.Print_Titles" localSheetId="0">'доврік'!$3:$11</definedName>
    <definedName name="_xlnm.Print_Area" localSheetId="0">'доврік'!$A$1:$K$103</definedName>
  </definedNames>
  <calcPr fullCalcOnLoad="1"/>
</workbook>
</file>

<file path=xl/sharedStrings.xml><?xml version="1.0" encoding="utf-8"?>
<sst xmlns="http://schemas.openxmlformats.org/spreadsheetml/2006/main" count="110" uniqueCount="107">
  <si>
    <t>Видатки бюджету за функціональною структурою</t>
  </si>
  <si>
    <t>Видатки спеціального фонду</t>
  </si>
  <si>
    <t>Код</t>
  </si>
  <si>
    <t>Освіта</t>
  </si>
  <si>
    <t>Охорона здоров"я</t>
  </si>
  <si>
    <t>Соціальний захист населення</t>
  </si>
  <si>
    <t xml:space="preserve">Житлово-комунальне господарство                   </t>
  </si>
  <si>
    <t>Культура і мистецтво</t>
  </si>
  <si>
    <t>Фізична культура та спорт</t>
  </si>
  <si>
    <t>Резервний фонд</t>
  </si>
  <si>
    <t>Всього видатків</t>
  </si>
  <si>
    <t>Відхилення +, -</t>
  </si>
  <si>
    <t>%  виконання</t>
  </si>
  <si>
    <t>Відхилення          +,-</t>
  </si>
  <si>
    <t xml:space="preserve">Органи місцевого самоврядування </t>
  </si>
  <si>
    <t>тис.грн.</t>
  </si>
  <si>
    <t>Компенсаційні виплати на пільговий проїзд автомобільним транспортом</t>
  </si>
  <si>
    <t>Програми центрів соціальних служб для сімей, молоді</t>
  </si>
  <si>
    <t xml:space="preserve">        Додаток 2</t>
  </si>
  <si>
    <t xml:space="preserve">Оздоровлення та відпочинок дітей </t>
  </si>
  <si>
    <t xml:space="preserve">Заходи державної політики з питань дітей та їх соціального захисту </t>
  </si>
  <si>
    <t>0100</t>
  </si>
  <si>
    <t>Збереження природно-заповідного фонду</t>
  </si>
  <si>
    <t>Централізовані заходи з лікування хворих на цукровий діабет</t>
  </si>
  <si>
    <t xml:space="preserve">Пільгове медичне обслуговування осіб, які постраждали в наслідок Чорнобильської катастрофи </t>
  </si>
  <si>
    <t>3192</t>
  </si>
  <si>
    <t>3242</t>
  </si>
  <si>
    <t>Інша діяльність у сфері житлово-комунального господарства</t>
  </si>
  <si>
    <t>Будівництво об"єктів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</si>
  <si>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</si>
  <si>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</si>
  <si>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</si>
  <si>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Економічна діяльність</t>
  </si>
  <si>
    <t xml:space="preserve">Інша діяльність </t>
  </si>
  <si>
    <t>Міжбюджетні трансферти</t>
  </si>
  <si>
    <t>Внески до статутного капіталу суб"єктів господарювання</t>
  </si>
  <si>
    <t>Інші заходи громадського порядку та безпеки</t>
  </si>
  <si>
    <t>Здійснення заходів із землеюстрою</t>
  </si>
  <si>
    <t>Членські внески до асоціації органів місцевого самоврядування</t>
  </si>
  <si>
    <t>Надання дошкільної освіти</t>
  </si>
  <si>
    <t>Надання позашкільної освіти</t>
  </si>
  <si>
    <t>Забезпечення діяльності інших закладів у сфері освіти (централізована бухгалтерія)</t>
  </si>
  <si>
    <t>Багатопрофільна стаціонарна медична допомога</t>
  </si>
  <si>
    <t>Первинна медична допомога</t>
  </si>
  <si>
    <t>Програми і централізовані заходи боротьби з туберкульозом</t>
  </si>
  <si>
    <t>Відшкодуваня вартості лікарських засобів для лікування окремих захворювань</t>
  </si>
  <si>
    <t>Інші програми та заходи у сфері охорони здоров"я</t>
  </si>
  <si>
    <t>Забезпечення соціальними послугами за місцем проживання громадян, які не здатні до самообслуговування (територіальний центр)</t>
  </si>
  <si>
    <t>Утримання та забезпечення діяльності центрів соціальних служб для сім`ї, дітей та молоді</t>
  </si>
  <si>
    <t xml:space="preserve">Надання пільг населенню  (крім ветеранів війни та праці...) на оплату житлово-комунальних послуг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</si>
  <si>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</si>
  <si>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</si>
  <si>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</si>
  <si>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</si>
  <si>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</si>
  <si>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</si>
  <si>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</si>
  <si>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</si>
  <si>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спорт. шкіл</t>
  </si>
  <si>
    <t>Забезпечення діяльності місцевих центрів фізичного здоров`я населення `Спорт для всіх`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</si>
  <si>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</si>
  <si>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</si>
  <si>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органу місцевого самоврядування,... </t>
  </si>
  <si>
    <t>Утримання та розвиток  автомобільних доріг та дорожньої інфраструктури…</t>
  </si>
  <si>
    <t>Реалізація програм і заходів в галузі туризму та курортів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</si>
  <si>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</si>
  <si>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Проведення експертної грошової оцінки земельної ділянки чи права на неї</t>
  </si>
  <si>
    <t>Забезпечення діяльності інших закладів в галузі культури (централізована бухгалтерія)</t>
  </si>
  <si>
    <t>Централізовані заходи з лікування онкологічних хворих</t>
  </si>
  <si>
    <t>Надання інших пільг окремим категоріям громадян відповідно до законодавства</t>
  </si>
  <si>
    <t>Інші заходи, пов`язані з економічною діяльністю</t>
  </si>
  <si>
    <t>Розроблення схем планування та забудови територій (містобудівної документації)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</si>
  <si>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</si>
  <si>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</si>
  <si>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Субвенція з місцевого бюджету на співфінансування інвестиційних проектів</t>
  </si>
  <si>
    <t>Здійснення заходів та реалізація проектів на виконання Державної соціальної програми `Молодь України`</t>
  </si>
  <si>
    <t>Надання соцгарантій фізособам, які надають соцпослуги громадянам похилого віку, особам з інвалідніс-тю, дітям з інвалідністю, хворим, які не здатні до самообслуговування і потребують сторонньої допомоги</t>
  </si>
  <si>
    <t>Виконання інвестиційних проектів в рамках здійснення заходів щодо СЕР окремих територій</t>
  </si>
  <si>
    <t xml:space="preserve">Інша діяльність, пов"язана з експлуатацією об"єктів житлово-комунального господарства </t>
  </si>
  <si>
    <t>Затверджено  на 2021 рік з урахуванням змін</t>
  </si>
  <si>
    <t>Надання загальної середньої освіти (за рахунок освітньої субвенції)</t>
  </si>
  <si>
    <t>Надання загальної середньої освіти (за рахунок міського бюджету)</t>
  </si>
  <si>
    <t>Інші програми тазаходи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</si>
  <si>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</si>
  <si>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</si>
  <si>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</si>
  <si>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ДБ МБ на надання держпідтримки особам з особливими потребами</t>
  </si>
  <si>
    <t xml:space="preserve">Надання спеціальної освіти мистецькими школами </t>
  </si>
  <si>
    <t>Забезпечення діяльності палаців i будинків культури, клубів та ін. клубних закладів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</si>
  <si>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</si>
  <si>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(за рахунок залишку освітньої субвенції)</t>
  </si>
  <si>
    <t>Експлуатація та технічне обслуговування житлового фонду</t>
  </si>
  <si>
    <t>Субвенція з місцевого бюджету державному бюджету на виконання програм соціально-економічного розвитку регіонів</t>
  </si>
  <si>
    <t>Співфінансування заходів, що реалізуються за рахунок субвенції з ДБ МБ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</si>
  <si>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ДБ МБ</t>
  </si>
  <si>
    <t>Надання освіти за рахунок залишку коштів за субвенцією з ДБ МБ на надання держпідтримки особам з особливими потребами</t>
  </si>
  <si>
    <t>Реалізація заходів, спрямованих на підвищення доступності широкомаштабного доступу до Інтернету в сільській місцевості</t>
  </si>
  <si>
    <t>Заходи з енергозбереження</t>
  </si>
  <si>
    <t>Будівництво споруд, установ та закладів фізичної культури та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</si>
  <si>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</si>
  <si>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Оздоровлення громадян, які постраждали внаслідок Чорнобильської катастрофи</t>
  </si>
  <si>
    <t xml:space="preserve">Аналіз виконання  видаткової частини  бюджету Малинської міської територіальної громади за січень - листопад 2021 року </t>
  </si>
  <si>
    <t xml:space="preserve">Компенсаційні виплати на пільговий проїзд окремим категоріям громадян на залізничному транспорті </t>
  </si>
  <si>
    <t>Затверджено за січень - листопад 2021 року</t>
  </si>
  <si>
    <t>Касове виконання за січень - листопад 2021 р.</t>
  </si>
  <si>
    <t>Виконання інвестиційних проектів за рахунок інших субвенцій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</si>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</sst>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%"/>
    <numFmt numFmtId="223" formatCode="#,##0.0"/>
    <numFmt numFmtId="224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8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24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3" applyFont="1">
      <alignment/>
      <protection/>
    </xf>
    <xf numFmtId="49" fontId="5" fillId="24" borderId="10" xfId="0" applyNumberFormat="1" applyFont="1" applyFill="1" applyBorder="1" applyAlignment="1">
      <alignment horizontal="center" vertical="top" wrapText="1"/>
    </xf>
    <xf numFmtId="223" fontId="5" fillId="24" borderId="10" xfId="0" applyNumberFormat="1" applyFont="1" applyFill="1" applyBorder="1" applyAlignment="1">
      <alignment horizontal="center" vertical="top" wrapText="1"/>
    </xf>
    <xf numFmtId="223" fontId="8" fillId="0" borderId="10" xfId="0" applyNumberFormat="1" applyFont="1" applyBorder="1" applyAlignment="1">
      <alignment horizontal="center" vertical="top" wrapText="1"/>
    </xf>
    <xf numFmtId="223" fontId="5" fillId="0" borderId="10" xfId="0" applyNumberFormat="1" applyFont="1" applyBorder="1" applyAlignment="1">
      <alignment horizontal="center" vertical="top" wrapText="1"/>
    </xf>
    <xf numFmtId="223" fontId="13" fillId="0" borderId="11" xfId="0" applyNumberFormat="1" applyFont="1" applyBorder="1" applyAlignment="1">
      <alignment horizontal="center" vertical="top" wrapText="1"/>
    </xf>
    <xf numFmtId="223" fontId="8" fillId="25" borderId="10" xfId="0" applyNumberFormat="1" applyFont="1" applyFill="1" applyBorder="1" applyAlignment="1">
      <alignment horizontal="center" vertical="top" wrapText="1"/>
    </xf>
    <xf numFmtId="223" fontId="10" fillId="0" borderId="10" xfId="0" applyNumberFormat="1" applyFont="1" applyBorder="1" applyAlignment="1">
      <alignment horizontal="center"/>
    </xf>
    <xf numFmtId="223" fontId="10" fillId="0" borderId="10" xfId="0" applyNumberFormat="1" applyFont="1" applyBorder="1" applyAlignment="1">
      <alignment horizontal="center" vertical="top" wrapText="1"/>
    </xf>
    <xf numFmtId="223" fontId="5" fillId="24" borderId="10" xfId="0" applyNumberFormat="1" applyFont="1" applyFill="1" applyBorder="1" applyAlignment="1" applyProtection="1">
      <alignment horizontal="center" vertical="top"/>
      <protection/>
    </xf>
    <xf numFmtId="223" fontId="8" fillId="0" borderId="10" xfId="0" applyNumberFormat="1" applyFont="1" applyFill="1" applyBorder="1" applyAlignment="1" applyProtection="1">
      <alignment horizontal="center" vertical="top"/>
      <protection/>
    </xf>
    <xf numFmtId="223" fontId="8" fillId="0" borderId="10" xfId="0" applyNumberFormat="1" applyFont="1" applyFill="1" applyBorder="1" applyAlignment="1" applyProtection="1">
      <alignment horizontal="left" vertical="top"/>
      <protection/>
    </xf>
    <xf numFmtId="223" fontId="8" fillId="0" borderId="11" xfId="0" applyNumberFormat="1" applyFont="1" applyFill="1" applyBorder="1" applyAlignment="1" applyProtection="1">
      <alignment horizontal="center" vertical="top"/>
      <protection/>
    </xf>
    <xf numFmtId="223" fontId="8" fillId="0" borderId="11" xfId="0" applyNumberFormat="1" applyFont="1" applyFill="1" applyBorder="1" applyAlignment="1" applyProtection="1">
      <alignment horizontal="left" vertical="top"/>
      <protection/>
    </xf>
    <xf numFmtId="223" fontId="8" fillId="0" borderId="11" xfId="0" applyNumberFormat="1" applyFont="1" applyBorder="1" applyAlignment="1">
      <alignment horizontal="center" vertical="top" wrapText="1"/>
    </xf>
    <xf numFmtId="223" fontId="14" fillId="0" borderId="10" xfId="0" applyNumberFormat="1" applyFont="1" applyBorder="1" applyAlignment="1">
      <alignment vertical="top" wrapText="1"/>
    </xf>
    <xf numFmtId="223" fontId="14" fillId="0" borderId="11" xfId="0" applyNumberFormat="1" applyFont="1" applyBorder="1" applyAlignment="1">
      <alignment horizontal="center" vertical="top" wrapText="1"/>
    </xf>
    <xf numFmtId="223" fontId="8" fillId="0" borderId="10" xfId="0" applyNumberFormat="1" applyFont="1" applyFill="1" applyBorder="1" applyAlignment="1">
      <alignment horizontal="center"/>
    </xf>
    <xf numFmtId="222" fontId="5" fillId="24" borderId="10" xfId="0" applyNumberFormat="1" applyFont="1" applyFill="1" applyBorder="1" applyAlignment="1">
      <alignment horizontal="center" vertical="top" wrapText="1"/>
    </xf>
    <xf numFmtId="222" fontId="8" fillId="0" borderId="10" xfId="0" applyNumberFormat="1" applyFont="1" applyBorder="1" applyAlignment="1">
      <alignment horizontal="center" vertical="top" wrapText="1"/>
    </xf>
    <xf numFmtId="222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 quotePrefix="1">
      <alignment horizontal="center" wrapText="1"/>
    </xf>
    <xf numFmtId="223" fontId="10" fillId="0" borderId="11" xfId="0" applyNumberFormat="1" applyFont="1" applyBorder="1" applyAlignment="1">
      <alignment horizontal="center" vertical="top" wrapText="1"/>
    </xf>
    <xf numFmtId="0" fontId="4" fillId="0" borderId="0" xfId="53" applyFont="1" applyFill="1">
      <alignment/>
      <protection/>
    </xf>
    <xf numFmtId="0" fontId="8" fillId="0" borderId="10" xfId="0" applyFont="1" applyFill="1" applyBorder="1" applyAlignment="1">
      <alignment horizontal="center" vertical="top" wrapText="1"/>
    </xf>
    <xf numFmtId="223" fontId="8" fillId="0" borderId="10" xfId="0" applyNumberFormat="1" applyFont="1" applyFill="1" applyBorder="1" applyAlignment="1">
      <alignment horizontal="center" vertical="top" wrapText="1"/>
    </xf>
    <xf numFmtId="222" fontId="8" fillId="0" borderId="10" xfId="0" applyNumberFormat="1" applyFont="1" applyFill="1" applyBorder="1" applyAlignment="1">
      <alignment horizontal="center" vertical="top" wrapText="1"/>
    </xf>
    <xf numFmtId="0" fontId="3" fillId="0" borderId="0" xfId="53" applyFont="1">
      <alignment/>
      <protection/>
    </xf>
    <xf numFmtId="0" fontId="15" fillId="2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5" fillId="24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22" fontId="8" fillId="24" borderId="10" xfId="0" applyNumberFormat="1" applyFont="1" applyFill="1" applyBorder="1" applyAlignment="1">
      <alignment horizontal="center" vertical="top" wrapText="1"/>
    </xf>
    <xf numFmtId="222" fontId="5" fillId="24" borderId="10" xfId="0" applyNumberFormat="1" applyFont="1" applyFill="1" applyBorder="1" applyAlignment="1">
      <alignment horizontal="center" vertical="top" wrapText="1"/>
    </xf>
    <xf numFmtId="0" fontId="8" fillId="0" borderId="0" xfId="53" applyFont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5" zoomScaleNormal="75" zoomScaleSheetLayoutView="75" zoomScalePageLayoutView="0" workbookViewId="0" topLeftCell="A1">
      <pane xSplit="1" ySplit="11" topLeftCell="B8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J102" sqref="J102"/>
    </sheetView>
  </sheetViews>
  <sheetFormatPr defaultColWidth="9.125" defaultRowHeight="12.75"/>
  <cols>
    <col min="1" max="1" width="10.625" style="6" customWidth="1"/>
    <col min="2" max="2" width="120.625" style="5" customWidth="1"/>
    <col min="3" max="3" width="16.00390625" style="5" customWidth="1"/>
    <col min="4" max="4" width="15.125" style="20" customWidth="1"/>
    <col min="5" max="5" width="14.875" style="5" customWidth="1"/>
    <col min="6" max="6" width="13.25390625" style="5" customWidth="1"/>
    <col min="7" max="7" width="13.00390625" style="5" customWidth="1"/>
    <col min="8" max="8" width="15.75390625" style="17" customWidth="1"/>
    <col min="9" max="9" width="16.625" style="20" customWidth="1"/>
    <col min="10" max="10" width="14.875" style="5" customWidth="1"/>
    <col min="11" max="11" width="14.625" style="5" customWidth="1"/>
    <col min="12" max="12" width="4.75390625" style="5" customWidth="1"/>
    <col min="13" max="16384" width="9.125" style="5" customWidth="1"/>
  </cols>
  <sheetData>
    <row r="1" spans="1:11" s="3" customFormat="1" ht="27" customHeight="1">
      <c r="A1" s="2"/>
      <c r="B1" s="7" t="s">
        <v>101</v>
      </c>
      <c r="C1" s="8"/>
      <c r="D1" s="18"/>
      <c r="E1" s="1"/>
      <c r="F1" s="2"/>
      <c r="G1" s="2"/>
      <c r="H1" s="16"/>
      <c r="I1" s="19"/>
      <c r="J1" s="2" t="s">
        <v>18</v>
      </c>
      <c r="K1" s="2"/>
    </row>
    <row r="2" spans="1:11" s="3" customFormat="1" ht="13.5" customHeight="1">
      <c r="A2" s="2"/>
      <c r="B2" s="2"/>
      <c r="C2" s="2"/>
      <c r="D2" s="19"/>
      <c r="E2" s="2"/>
      <c r="F2" s="2"/>
      <c r="G2" s="2"/>
      <c r="H2" s="16"/>
      <c r="I2" s="19"/>
      <c r="J2" s="2"/>
      <c r="K2" s="2" t="s">
        <v>15</v>
      </c>
    </row>
    <row r="3" spans="1:11" s="3" customFormat="1" ht="17.25" customHeight="1">
      <c r="A3" s="58" t="s">
        <v>2</v>
      </c>
      <c r="B3" s="65" t="s">
        <v>0</v>
      </c>
      <c r="C3" s="67"/>
      <c r="D3" s="67"/>
      <c r="E3" s="67"/>
      <c r="F3" s="67"/>
      <c r="G3" s="67"/>
      <c r="H3" s="68" t="s">
        <v>1</v>
      </c>
      <c r="I3" s="68"/>
      <c r="J3" s="68"/>
      <c r="K3" s="68"/>
    </row>
    <row r="4" spans="1:11" s="3" customFormat="1" ht="5.25" customHeight="1">
      <c r="A4" s="59"/>
      <c r="B4" s="66"/>
      <c r="C4" s="67"/>
      <c r="D4" s="67"/>
      <c r="E4" s="67"/>
      <c r="F4" s="67"/>
      <c r="G4" s="67"/>
      <c r="H4" s="68"/>
      <c r="I4" s="68"/>
      <c r="J4" s="68"/>
      <c r="K4" s="68"/>
    </row>
    <row r="5" spans="1:11" s="3" customFormat="1" ht="30" customHeight="1" hidden="1">
      <c r="A5" s="59"/>
      <c r="B5" s="66"/>
      <c r="C5" s="67"/>
      <c r="D5" s="67"/>
      <c r="E5" s="67"/>
      <c r="F5" s="67"/>
      <c r="G5" s="67"/>
      <c r="H5" s="68"/>
      <c r="I5" s="68"/>
      <c r="J5" s="68"/>
      <c r="K5" s="68"/>
    </row>
    <row r="6" spans="1:11" s="3" customFormat="1" ht="30" customHeight="1" hidden="1">
      <c r="A6" s="59"/>
      <c r="B6" s="66"/>
      <c r="C6" s="67"/>
      <c r="D6" s="67"/>
      <c r="E6" s="67"/>
      <c r="F6" s="67"/>
      <c r="G6" s="67"/>
      <c r="H6" s="68"/>
      <c r="I6" s="68"/>
      <c r="J6" s="68"/>
      <c r="K6" s="68"/>
    </row>
    <row r="7" spans="1:11" s="3" customFormat="1" ht="30" customHeight="1" hidden="1">
      <c r="A7" s="59"/>
      <c r="B7" s="66"/>
      <c r="C7" s="67"/>
      <c r="D7" s="67"/>
      <c r="E7" s="67"/>
      <c r="F7" s="67"/>
      <c r="G7" s="67"/>
      <c r="H7" s="68"/>
      <c r="I7" s="68"/>
      <c r="J7" s="68"/>
      <c r="K7" s="68"/>
    </row>
    <row r="8" spans="1:11" s="3" customFormat="1" ht="10.5" customHeight="1">
      <c r="A8" s="59"/>
      <c r="B8" s="66"/>
      <c r="C8" s="63" t="s">
        <v>79</v>
      </c>
      <c r="D8" s="63" t="s">
        <v>103</v>
      </c>
      <c r="E8" s="63" t="s">
        <v>104</v>
      </c>
      <c r="F8" s="58" t="s">
        <v>11</v>
      </c>
      <c r="G8" s="61" t="s">
        <v>12</v>
      </c>
      <c r="H8" s="63" t="s">
        <v>79</v>
      </c>
      <c r="I8" s="63" t="s">
        <v>103</v>
      </c>
      <c r="J8" s="63" t="s">
        <v>104</v>
      </c>
      <c r="K8" s="64" t="s">
        <v>13</v>
      </c>
    </row>
    <row r="9" spans="1:11" s="4" customFormat="1" ht="12.75" customHeight="1">
      <c r="A9" s="59"/>
      <c r="B9" s="66"/>
      <c r="C9" s="63"/>
      <c r="D9" s="63"/>
      <c r="E9" s="63"/>
      <c r="F9" s="59"/>
      <c r="G9" s="62"/>
      <c r="H9" s="63"/>
      <c r="I9" s="63"/>
      <c r="J9" s="63"/>
      <c r="K9" s="64"/>
    </row>
    <row r="10" spans="1:11" s="4" customFormat="1" ht="20.25" customHeight="1">
      <c r="A10" s="59"/>
      <c r="B10" s="66"/>
      <c r="C10" s="63"/>
      <c r="D10" s="63"/>
      <c r="E10" s="63"/>
      <c r="F10" s="59"/>
      <c r="G10" s="62"/>
      <c r="H10" s="63"/>
      <c r="I10" s="63"/>
      <c r="J10" s="63"/>
      <c r="K10" s="64"/>
    </row>
    <row r="11" spans="1:11" s="4" customFormat="1" ht="27" customHeight="1">
      <c r="A11" s="60"/>
      <c r="B11" s="66"/>
      <c r="C11" s="63"/>
      <c r="D11" s="63"/>
      <c r="E11" s="63"/>
      <c r="F11" s="60"/>
      <c r="G11" s="62"/>
      <c r="H11" s="63"/>
      <c r="I11" s="63"/>
      <c r="J11" s="63"/>
      <c r="K11" s="64"/>
    </row>
    <row r="12" spans="1:11" ht="24.75" customHeight="1">
      <c r="A12" s="21" t="s">
        <v>21</v>
      </c>
      <c r="B12" s="48" t="s">
        <v>14</v>
      </c>
      <c r="C12" s="22">
        <v>47933.6</v>
      </c>
      <c r="D12" s="22">
        <v>44086.1</v>
      </c>
      <c r="E12" s="22">
        <v>41662.9</v>
      </c>
      <c r="F12" s="22">
        <f>E12-D12</f>
        <v>-2423.199999999997</v>
      </c>
      <c r="G12" s="38">
        <f aca="true" t="shared" si="0" ref="G12:G28">(E12/D12)*100%</f>
        <v>0.9450348295721328</v>
      </c>
      <c r="H12" s="22">
        <v>0</v>
      </c>
      <c r="I12" s="22">
        <v>0</v>
      </c>
      <c r="J12" s="22"/>
      <c r="K12" s="22">
        <f>J12-I12</f>
        <v>0</v>
      </c>
    </row>
    <row r="13" spans="1:11" ht="19.5" customHeight="1">
      <c r="A13" s="10">
        <v>1000</v>
      </c>
      <c r="B13" s="48" t="s">
        <v>3</v>
      </c>
      <c r="C13" s="22">
        <f>SUM(C14:C28)</f>
        <v>242817.1</v>
      </c>
      <c r="D13" s="22">
        <f>SUM(D14:D28)</f>
        <v>220074.80000000002</v>
      </c>
      <c r="E13" s="22">
        <f>SUM(E14:E28)</f>
        <v>191048.9</v>
      </c>
      <c r="F13" s="22">
        <f>SUM(F14:F28)</f>
        <v>-29025.899999999983</v>
      </c>
      <c r="G13" s="38">
        <f>(E13/D13)*100%</f>
        <v>0.8681089338715745</v>
      </c>
      <c r="H13" s="22">
        <f>SUM(H14:H28)</f>
        <v>5354.6</v>
      </c>
      <c r="I13" s="22">
        <f>SUM(I14:I28)</f>
        <v>5206.9</v>
      </c>
      <c r="J13" s="22">
        <f>SUM(J14:J28)</f>
        <v>3597.5</v>
      </c>
      <c r="K13" s="22">
        <f>J13-I13</f>
        <v>-1609.3999999999996</v>
      </c>
    </row>
    <row r="14" spans="1:11" ht="21" customHeight="1">
      <c r="A14" s="12">
        <v>1010</v>
      </c>
      <c r="B14" s="49" t="s">
        <v>39</v>
      </c>
      <c r="C14" s="23">
        <v>54652.6</v>
      </c>
      <c r="D14" s="23">
        <v>50391.9</v>
      </c>
      <c r="E14" s="23">
        <v>43850.5</v>
      </c>
      <c r="F14" s="24">
        <f aca="true" t="shared" si="1" ref="F14:F28">E14-D14</f>
        <v>-6541.4000000000015</v>
      </c>
      <c r="G14" s="39">
        <f t="shared" si="0"/>
        <v>0.8701894550513078</v>
      </c>
      <c r="H14" s="23">
        <v>1621.9</v>
      </c>
      <c r="I14" s="34">
        <v>1621.8</v>
      </c>
      <c r="J14" s="23">
        <v>1196</v>
      </c>
      <c r="K14" s="26">
        <f>J14-I14</f>
        <v>-425.79999999999995</v>
      </c>
    </row>
    <row r="15" spans="1:11" ht="22.5" customHeight="1">
      <c r="A15" s="12">
        <v>1021</v>
      </c>
      <c r="B15" s="49" t="s">
        <v>81</v>
      </c>
      <c r="C15" s="23">
        <v>41584.3</v>
      </c>
      <c r="D15" s="23">
        <v>36647.2</v>
      </c>
      <c r="E15" s="23">
        <v>32173.4</v>
      </c>
      <c r="F15" s="24">
        <f t="shared" si="1"/>
        <v>-4473.799999999996</v>
      </c>
      <c r="G15" s="39">
        <f t="shared" si="0"/>
        <v>0.8779224606518371</v>
      </c>
      <c r="H15" s="23">
        <v>1180</v>
      </c>
      <c r="I15" s="27">
        <v>1180</v>
      </c>
      <c r="J15" s="23">
        <v>249</v>
      </c>
      <c r="K15" s="26">
        <f aca="true" t="shared" si="2" ref="K15:K74">J15-I15</f>
        <v>-931</v>
      </c>
    </row>
    <row r="16" spans="1:11" ht="22.5" customHeight="1">
      <c r="A16" s="12">
        <v>1031</v>
      </c>
      <c r="B16" s="49" t="s">
        <v>80</v>
      </c>
      <c r="C16" s="23">
        <v>116385.5</v>
      </c>
      <c r="D16" s="23">
        <v>105523.9</v>
      </c>
      <c r="E16" s="23">
        <v>91538.5</v>
      </c>
      <c r="F16" s="24">
        <f t="shared" si="1"/>
        <v>-13985.399999999994</v>
      </c>
      <c r="G16" s="39">
        <f t="shared" si="0"/>
        <v>0.8674669908902154</v>
      </c>
      <c r="H16" s="23"/>
      <c r="I16" s="27"/>
      <c r="J16" s="23"/>
      <c r="K16" s="26">
        <f t="shared" si="2"/>
        <v>0</v>
      </c>
    </row>
    <row r="17" spans="1:11" ht="22.5" customHeight="1">
      <c r="A17" s="12">
        <v>1061</v>
      </c>
      <c r="B17" s="49" t="s">
        <v>90</v>
      </c>
      <c r="C17" s="23"/>
      <c r="D17" s="23"/>
      <c r="E17" s="23"/>
      <c r="F17" s="24">
        <f t="shared" si="1"/>
        <v>0</v>
      </c>
      <c r="G17" s="39" t="e">
        <f t="shared" si="0"/>
        <v>#DIV/0!</v>
      </c>
      <c r="H17" s="23">
        <v>1933.6</v>
      </c>
      <c r="I17" s="27">
        <v>1933.6</v>
      </c>
      <c r="J17" s="23">
        <v>1926.9</v>
      </c>
      <c r="K17" s="26">
        <f t="shared" si="2"/>
        <v>-6.699999999999818</v>
      </c>
    </row>
    <row r="18" spans="1:11" ht="22.5" customHeight="1">
      <c r="A18" s="12">
        <v>1070</v>
      </c>
      <c r="B18" s="49" t="s">
        <v>40</v>
      </c>
      <c r="C18" s="23">
        <v>4323.1</v>
      </c>
      <c r="D18" s="23">
        <v>3908.8</v>
      </c>
      <c r="E18" s="23">
        <v>3507.7</v>
      </c>
      <c r="F18" s="24">
        <f t="shared" si="1"/>
        <v>-401.10000000000036</v>
      </c>
      <c r="G18" s="39">
        <f t="shared" si="0"/>
        <v>0.8973853868194841</v>
      </c>
      <c r="H18" s="23"/>
      <c r="I18" s="27"/>
      <c r="J18" s="23"/>
      <c r="K18" s="26">
        <f t="shared" si="2"/>
        <v>0</v>
      </c>
    </row>
    <row r="19" spans="1:11" ht="21" customHeight="1">
      <c r="A19" s="12">
        <v>1080</v>
      </c>
      <c r="B19" s="49" t="s">
        <v>87</v>
      </c>
      <c r="C19" s="23">
        <v>11387.3</v>
      </c>
      <c r="D19" s="23">
        <v>10362</v>
      </c>
      <c r="E19" s="23">
        <v>9573.1</v>
      </c>
      <c r="F19" s="24">
        <f>E19-D19</f>
        <v>-788.8999999999996</v>
      </c>
      <c r="G19" s="39">
        <f>(E19/D19)*100%</f>
        <v>0.9238660490252847</v>
      </c>
      <c r="H19" s="23">
        <v>260</v>
      </c>
      <c r="I19" s="28">
        <v>260</v>
      </c>
      <c r="J19" s="23">
        <v>213.6</v>
      </c>
      <c r="K19" s="26">
        <f>J19-I19</f>
        <v>-46.400000000000006</v>
      </c>
    </row>
    <row r="20" spans="1:11" ht="21" customHeight="1">
      <c r="A20" s="12">
        <v>1141</v>
      </c>
      <c r="B20" s="49" t="s">
        <v>41</v>
      </c>
      <c r="C20" s="23">
        <v>7436.1</v>
      </c>
      <c r="D20" s="23">
        <v>6643</v>
      </c>
      <c r="E20" s="23">
        <v>5350.9</v>
      </c>
      <c r="F20" s="24">
        <f t="shared" si="1"/>
        <v>-1292.1000000000004</v>
      </c>
      <c r="G20" s="39">
        <f t="shared" si="0"/>
        <v>0.8054945054945054</v>
      </c>
      <c r="H20" s="23"/>
      <c r="I20" s="28"/>
      <c r="J20" s="23"/>
      <c r="K20" s="26">
        <f t="shared" si="2"/>
        <v>0</v>
      </c>
    </row>
    <row r="21" spans="1:11" ht="21" customHeight="1">
      <c r="A21" s="12">
        <v>1142</v>
      </c>
      <c r="B21" s="49" t="s">
        <v>82</v>
      </c>
      <c r="C21" s="23">
        <v>43.8</v>
      </c>
      <c r="D21" s="23">
        <v>42</v>
      </c>
      <c r="E21" s="23">
        <v>31.4</v>
      </c>
      <c r="F21" s="24">
        <f t="shared" si="1"/>
        <v>-10.600000000000001</v>
      </c>
      <c r="G21" s="39">
        <f t="shared" si="0"/>
        <v>0.7476190476190476</v>
      </c>
      <c r="H21" s="23"/>
      <c r="I21" s="28"/>
      <c r="J21" s="23"/>
      <c r="K21" s="26">
        <f t="shared" si="2"/>
        <v>0</v>
      </c>
    </row>
    <row r="22" spans="1:11" ht="21" customHeight="1">
      <c r="A22" s="12">
        <v>1151</v>
      </c>
      <c r="B22" s="49" t="s">
        <v>83</v>
      </c>
      <c r="C22" s="23">
        <v>344.4</v>
      </c>
      <c r="D22" s="23">
        <v>315.7</v>
      </c>
      <c r="E22" s="23">
        <v>256.4</v>
      </c>
      <c r="F22" s="24">
        <f t="shared" si="1"/>
        <v>-59.30000000000001</v>
      </c>
      <c r="G22" s="39">
        <f t="shared" si="0"/>
        <v>0.8121634463097878</v>
      </c>
      <c r="H22" s="23"/>
      <c r="I22" s="28"/>
      <c r="J22" s="23">
        <v>12</v>
      </c>
      <c r="K22" s="26">
        <f t="shared" si="2"/>
        <v>12</v>
      </c>
    </row>
    <row r="23" spans="1:11" ht="21" customHeight="1">
      <c r="A23" s="12">
        <v>1152</v>
      </c>
      <c r="B23" s="49" t="s">
        <v>84</v>
      </c>
      <c r="C23" s="23">
        <v>2998</v>
      </c>
      <c r="D23" s="23">
        <v>2719.2</v>
      </c>
      <c r="E23" s="23">
        <v>2162.7</v>
      </c>
      <c r="F23" s="24">
        <f t="shared" si="1"/>
        <v>-556.5</v>
      </c>
      <c r="G23" s="39">
        <f t="shared" si="0"/>
        <v>0.7953442188879082</v>
      </c>
      <c r="H23" s="23"/>
      <c r="I23" s="28"/>
      <c r="J23" s="23"/>
      <c r="K23" s="26">
        <f t="shared" si="2"/>
        <v>0</v>
      </c>
    </row>
    <row r="24" spans="1:11" ht="21" customHeight="1">
      <c r="A24" s="12">
        <v>1160</v>
      </c>
      <c r="B24" s="49" t="s">
        <v>85</v>
      </c>
      <c r="C24" s="23">
        <v>1165.6</v>
      </c>
      <c r="D24" s="23">
        <v>1084.4</v>
      </c>
      <c r="E24" s="23">
        <v>1011.8</v>
      </c>
      <c r="F24" s="24">
        <f t="shared" si="1"/>
        <v>-72.60000000000014</v>
      </c>
      <c r="G24" s="39">
        <f t="shared" si="0"/>
        <v>0.9330505348579858</v>
      </c>
      <c r="H24" s="23"/>
      <c r="I24" s="28"/>
      <c r="J24" s="23"/>
      <c r="K24" s="26">
        <f t="shared" si="2"/>
        <v>0</v>
      </c>
    </row>
    <row r="25" spans="1:11" s="57" customFormat="1" ht="39.75" customHeight="1">
      <c r="A25" s="12">
        <v>1181</v>
      </c>
      <c r="B25" s="49" t="s">
        <v>93</v>
      </c>
      <c r="C25" s="23">
        <v>146.1</v>
      </c>
      <c r="D25" s="23">
        <v>146.1</v>
      </c>
      <c r="E25" s="23">
        <v>111</v>
      </c>
      <c r="F25" s="24">
        <f>E25-D25</f>
        <v>-35.099999999999994</v>
      </c>
      <c r="G25" s="39">
        <f>(E25/D25)*100%</f>
        <v>0.7597535934291582</v>
      </c>
      <c r="H25" s="23"/>
      <c r="I25" s="23"/>
      <c r="J25" s="23"/>
      <c r="K25" s="26">
        <f>J25-I25</f>
        <v>0</v>
      </c>
    </row>
    <row r="26" spans="1:11" s="57" customFormat="1" ht="37.5">
      <c r="A26" s="12">
        <v>1182</v>
      </c>
      <c r="B26" s="49" t="s">
        <v>94</v>
      </c>
      <c r="C26" s="23">
        <v>1576.2</v>
      </c>
      <c r="D26" s="23">
        <v>1576.2</v>
      </c>
      <c r="E26" s="23">
        <v>895.6</v>
      </c>
      <c r="F26" s="24">
        <f>E26-D26</f>
        <v>-680.6</v>
      </c>
      <c r="G26" s="39">
        <f>(E26/D26)*100%</f>
        <v>0.5682020048217231</v>
      </c>
      <c r="H26" s="23"/>
      <c r="I26" s="23"/>
      <c r="J26" s="23"/>
      <c r="K26" s="26">
        <f>J26-I26</f>
        <v>0</v>
      </c>
    </row>
    <row r="27" spans="1:11" ht="22.5" customHeight="1">
      <c r="A27" s="12">
        <v>1200</v>
      </c>
      <c r="B27" s="49" t="s">
        <v>86</v>
      </c>
      <c r="C27" s="23">
        <v>707.7</v>
      </c>
      <c r="D27" s="23">
        <v>648</v>
      </c>
      <c r="E27" s="23">
        <v>585.9</v>
      </c>
      <c r="F27" s="24">
        <f>E27-D27</f>
        <v>-62.10000000000002</v>
      </c>
      <c r="G27" s="39">
        <f>(E27/D27)*100%</f>
        <v>0.9041666666666667</v>
      </c>
      <c r="H27" s="23">
        <v>359.1</v>
      </c>
      <c r="I27" s="28">
        <v>211.5</v>
      </c>
      <c r="J27" s="23"/>
      <c r="K27" s="26">
        <f>J27-I27</f>
        <v>-211.5</v>
      </c>
    </row>
    <row r="28" spans="1:11" ht="40.5" customHeight="1">
      <c r="A28" s="12">
        <v>1210</v>
      </c>
      <c r="B28" s="49" t="s">
        <v>95</v>
      </c>
      <c r="C28" s="23">
        <v>66.4</v>
      </c>
      <c r="D28" s="23">
        <v>66.4</v>
      </c>
      <c r="E28" s="23">
        <v>0</v>
      </c>
      <c r="F28" s="24">
        <f t="shared" si="1"/>
        <v>-66.4</v>
      </c>
      <c r="G28" s="39">
        <f t="shared" si="0"/>
        <v>0</v>
      </c>
      <c r="H28" s="23"/>
      <c r="I28" s="28"/>
      <c r="J28" s="23"/>
      <c r="K28" s="26">
        <f t="shared" si="2"/>
        <v>0</v>
      </c>
    </row>
    <row r="29" spans="1:11" ht="24" customHeight="1">
      <c r="A29" s="10">
        <v>2000</v>
      </c>
      <c r="B29" s="48" t="s">
        <v>4</v>
      </c>
      <c r="C29" s="22">
        <f>C30+C31+C32+C33+C34+C35+C36</f>
        <v>11059.2</v>
      </c>
      <c r="D29" s="22">
        <f>D30+D31+D32+D33+D34+D35+D36</f>
        <v>10246.400000000001</v>
      </c>
      <c r="E29" s="22">
        <f>E30+E31+E32+E33+E34+E35+E36</f>
        <v>9448.7</v>
      </c>
      <c r="F29" s="22">
        <f>F30+F31+F32+F33+F34+F35+F36</f>
        <v>-797.6999999999998</v>
      </c>
      <c r="G29" s="38">
        <f aca="true" t="shared" si="3" ref="G29:G37">(E29/D29)*100%</f>
        <v>0.9221482667083073</v>
      </c>
      <c r="H29" s="22">
        <f>H30+H31+H32+H33+H34+H35+H36</f>
        <v>1529</v>
      </c>
      <c r="I29" s="22">
        <f>I30+I31+I32+I33+I34+I35+I36</f>
        <v>1529</v>
      </c>
      <c r="J29" s="22">
        <f>J30+J31+J32+J33+J34+J35+J36</f>
        <v>1097.9</v>
      </c>
      <c r="K29" s="22">
        <f>K30+K31+K32+K33+K34+K35+K36</f>
        <v>-431.0999999999999</v>
      </c>
    </row>
    <row r="30" spans="1:11" ht="22.5" customHeight="1">
      <c r="A30" s="12">
        <v>2010</v>
      </c>
      <c r="B30" s="49" t="s">
        <v>42</v>
      </c>
      <c r="C30" s="23">
        <v>6866</v>
      </c>
      <c r="D30" s="23">
        <v>6220.6</v>
      </c>
      <c r="E30" s="23">
        <v>5700.8</v>
      </c>
      <c r="F30" s="24">
        <f aca="true" t="shared" si="4" ref="F30:F36">E30-D30</f>
        <v>-519.8000000000002</v>
      </c>
      <c r="G30" s="40">
        <f t="shared" si="3"/>
        <v>0.9164389287207022</v>
      </c>
      <c r="H30" s="23">
        <v>1479</v>
      </c>
      <c r="I30" s="42">
        <v>1479</v>
      </c>
      <c r="J30" s="23">
        <v>1097.9</v>
      </c>
      <c r="K30" s="26">
        <f t="shared" si="2"/>
        <v>-381.0999999999999</v>
      </c>
    </row>
    <row r="31" spans="1:11" ht="21" customHeight="1">
      <c r="A31" s="12">
        <v>2111</v>
      </c>
      <c r="B31" s="49" t="s">
        <v>43</v>
      </c>
      <c r="C31" s="23">
        <v>1529.7</v>
      </c>
      <c r="D31" s="23">
        <v>1470.1</v>
      </c>
      <c r="E31" s="23">
        <v>1349.4</v>
      </c>
      <c r="F31" s="24">
        <f t="shared" si="4"/>
        <v>-120.69999999999982</v>
      </c>
      <c r="G31" s="40">
        <f t="shared" si="3"/>
        <v>0.9178967417182505</v>
      </c>
      <c r="H31" s="23">
        <v>50</v>
      </c>
      <c r="I31" s="42">
        <v>50</v>
      </c>
      <c r="J31" s="23"/>
      <c r="K31" s="26">
        <f t="shared" si="2"/>
        <v>-50</v>
      </c>
    </row>
    <row r="32" spans="1:11" ht="21" customHeight="1">
      <c r="A32" s="12">
        <v>2142</v>
      </c>
      <c r="B32" s="49" t="s">
        <v>44</v>
      </c>
      <c r="C32" s="23">
        <v>20</v>
      </c>
      <c r="D32" s="23">
        <v>20</v>
      </c>
      <c r="E32" s="23">
        <v>18.5</v>
      </c>
      <c r="F32" s="24">
        <f t="shared" si="4"/>
        <v>-1.5</v>
      </c>
      <c r="G32" s="40"/>
      <c r="H32" s="23"/>
      <c r="I32" s="25"/>
      <c r="J32" s="23"/>
      <c r="K32" s="26">
        <f t="shared" si="2"/>
        <v>0</v>
      </c>
    </row>
    <row r="33" spans="1:11" ht="21" customHeight="1">
      <c r="A33" s="12">
        <v>2144</v>
      </c>
      <c r="B33" s="49" t="s">
        <v>23</v>
      </c>
      <c r="C33" s="23">
        <v>1315.6</v>
      </c>
      <c r="D33" s="23">
        <v>1315.6</v>
      </c>
      <c r="E33" s="23">
        <v>1297.7</v>
      </c>
      <c r="F33" s="24">
        <f t="shared" si="4"/>
        <v>-17.899999999999864</v>
      </c>
      <c r="G33" s="40">
        <f t="shared" si="3"/>
        <v>0.986394040741867</v>
      </c>
      <c r="H33" s="23"/>
      <c r="I33" s="25"/>
      <c r="J33" s="23"/>
      <c r="K33" s="26">
        <f t="shared" si="2"/>
        <v>0</v>
      </c>
    </row>
    <row r="34" spans="1:11" ht="21" customHeight="1" hidden="1">
      <c r="A34" s="12">
        <v>2145</v>
      </c>
      <c r="B34" s="54" t="s">
        <v>68</v>
      </c>
      <c r="C34" s="23"/>
      <c r="D34" s="23"/>
      <c r="E34" s="23"/>
      <c r="F34" s="24">
        <f t="shared" si="4"/>
        <v>0</v>
      </c>
      <c r="G34" s="40" t="e">
        <f t="shared" si="3"/>
        <v>#DIV/0!</v>
      </c>
      <c r="H34" s="23"/>
      <c r="I34" s="25"/>
      <c r="J34" s="23"/>
      <c r="K34" s="26">
        <f t="shared" si="2"/>
        <v>0</v>
      </c>
    </row>
    <row r="35" spans="1:11" ht="21" customHeight="1" hidden="1">
      <c r="A35" s="12">
        <v>2146</v>
      </c>
      <c r="B35" s="49" t="s">
        <v>45</v>
      </c>
      <c r="C35" s="23"/>
      <c r="D35" s="23"/>
      <c r="E35" s="23"/>
      <c r="F35" s="24">
        <f t="shared" si="4"/>
        <v>0</v>
      </c>
      <c r="G35" s="40" t="e">
        <f t="shared" si="3"/>
        <v>#DIV/0!</v>
      </c>
      <c r="H35" s="23"/>
      <c r="I35" s="25"/>
      <c r="J35" s="23"/>
      <c r="K35" s="26">
        <f t="shared" si="2"/>
        <v>0</v>
      </c>
    </row>
    <row r="36" spans="1:11" ht="21" customHeight="1">
      <c r="A36" s="12">
        <v>2152</v>
      </c>
      <c r="B36" s="49" t="s">
        <v>46</v>
      </c>
      <c r="C36" s="23">
        <v>1327.9</v>
      </c>
      <c r="D36" s="23">
        <v>1220.1</v>
      </c>
      <c r="E36" s="23">
        <v>1082.3</v>
      </c>
      <c r="F36" s="24">
        <f t="shared" si="4"/>
        <v>-137.79999999999995</v>
      </c>
      <c r="G36" s="40">
        <f t="shared" si="3"/>
        <v>0.8870584378329646</v>
      </c>
      <c r="H36" s="23"/>
      <c r="I36" s="25"/>
      <c r="J36" s="23"/>
      <c r="K36" s="26">
        <f t="shared" si="2"/>
        <v>0</v>
      </c>
    </row>
    <row r="37" spans="1:11" ht="22.5" customHeight="1">
      <c r="A37" s="13">
        <v>3000</v>
      </c>
      <c r="B37" s="50" t="s">
        <v>5</v>
      </c>
      <c r="C37" s="29">
        <f>SUM(C38:C52)</f>
        <v>16388.3</v>
      </c>
      <c r="D37" s="29">
        <f>SUM(D38:D52)</f>
        <v>15391.6</v>
      </c>
      <c r="E37" s="29">
        <f>SUM(E38:E52)</f>
        <v>14782.400000000003</v>
      </c>
      <c r="F37" s="22">
        <f aca="true" t="shared" si="5" ref="F37:F55">E37-D37</f>
        <v>-609.1999999999971</v>
      </c>
      <c r="G37" s="38">
        <f t="shared" si="3"/>
        <v>0.9604199693339226</v>
      </c>
      <c r="H37" s="29">
        <f>SUM(H38:H52)</f>
        <v>200</v>
      </c>
      <c r="I37" s="29">
        <f>SUM(I38:I52)</f>
        <v>200</v>
      </c>
      <c r="J37" s="29">
        <f>SUM(J38:J52)</f>
        <v>695.0999999999999</v>
      </c>
      <c r="K37" s="22">
        <f>J37-I37</f>
        <v>495.0999999999999</v>
      </c>
    </row>
    <row r="38" spans="1:11" ht="22.5" customHeight="1">
      <c r="A38" s="14">
        <v>3031</v>
      </c>
      <c r="B38" s="54" t="s">
        <v>69</v>
      </c>
      <c r="C38" s="30">
        <v>90.1</v>
      </c>
      <c r="D38" s="30">
        <v>86.9</v>
      </c>
      <c r="E38" s="30">
        <v>58.2</v>
      </c>
      <c r="F38" s="24">
        <f>E38-D38</f>
        <v>-28.700000000000003</v>
      </c>
      <c r="G38" s="39">
        <f aca="true" t="shared" si="6" ref="G38:G47">(E38/D38)*100%</f>
        <v>0.669735327963176</v>
      </c>
      <c r="H38" s="30"/>
      <c r="I38" s="30"/>
      <c r="J38" s="30"/>
      <c r="K38" s="26"/>
    </row>
    <row r="39" spans="1:11" ht="21.75" customHeight="1">
      <c r="A39" s="14">
        <v>3033</v>
      </c>
      <c r="B39" s="51" t="s">
        <v>16</v>
      </c>
      <c r="C39" s="30">
        <v>1850</v>
      </c>
      <c r="D39" s="30">
        <v>1850</v>
      </c>
      <c r="E39" s="30">
        <v>1850</v>
      </c>
      <c r="F39" s="24">
        <f t="shared" si="5"/>
        <v>0</v>
      </c>
      <c r="G39" s="39">
        <f t="shared" si="6"/>
        <v>1</v>
      </c>
      <c r="H39" s="30"/>
      <c r="I39" s="30"/>
      <c r="J39" s="30"/>
      <c r="K39" s="26">
        <f t="shared" si="2"/>
        <v>0</v>
      </c>
    </row>
    <row r="40" spans="1:11" ht="21.75" customHeight="1">
      <c r="A40" s="14">
        <v>3035</v>
      </c>
      <c r="B40" s="51" t="s">
        <v>102</v>
      </c>
      <c r="C40" s="30">
        <v>220</v>
      </c>
      <c r="D40" s="30">
        <v>220</v>
      </c>
      <c r="E40" s="30"/>
      <c r="F40" s="24">
        <f>E40-D40</f>
        <v>-220</v>
      </c>
      <c r="G40" s="39">
        <f>(E40/D40)*100%</f>
        <v>0</v>
      </c>
      <c r="H40" s="30"/>
      <c r="I40" s="30"/>
      <c r="J40" s="30"/>
      <c r="K40" s="26"/>
    </row>
    <row r="41" spans="1:11" ht="24.75" customHeight="1">
      <c r="A41" s="14">
        <v>3050</v>
      </c>
      <c r="B41" s="51" t="s">
        <v>24</v>
      </c>
      <c r="C41" s="30">
        <v>189.7</v>
      </c>
      <c r="D41" s="30">
        <v>170.7</v>
      </c>
      <c r="E41" s="30">
        <v>169.2</v>
      </c>
      <c r="F41" s="24">
        <f t="shared" si="5"/>
        <v>-1.5</v>
      </c>
      <c r="G41" s="39">
        <f t="shared" si="6"/>
        <v>0.9912126537785588</v>
      </c>
      <c r="H41" s="30"/>
      <c r="I41" s="31"/>
      <c r="J41" s="31"/>
      <c r="K41" s="26">
        <f t="shared" si="2"/>
        <v>0</v>
      </c>
    </row>
    <row r="42" spans="1:11" ht="24.75" customHeight="1">
      <c r="A42" s="14">
        <v>3060</v>
      </c>
      <c r="B42" s="51" t="s">
        <v>100</v>
      </c>
      <c r="C42" s="30">
        <v>144.9</v>
      </c>
      <c r="D42" s="30">
        <v>144.9</v>
      </c>
      <c r="E42" s="30">
        <v>144.9</v>
      </c>
      <c r="F42" s="24">
        <f t="shared" si="5"/>
        <v>0</v>
      </c>
      <c r="G42" s="39">
        <f t="shared" si="6"/>
        <v>1</v>
      </c>
      <c r="H42" s="30"/>
      <c r="I42" s="33"/>
      <c r="J42" s="31"/>
      <c r="K42" s="26"/>
    </row>
    <row r="43" spans="1:11" ht="39" customHeight="1">
      <c r="A43" s="14">
        <v>3104</v>
      </c>
      <c r="B43" s="49" t="s">
        <v>47</v>
      </c>
      <c r="C43" s="30">
        <v>8020.4</v>
      </c>
      <c r="D43" s="30">
        <v>7459</v>
      </c>
      <c r="E43" s="30">
        <v>7377.8</v>
      </c>
      <c r="F43" s="24">
        <f t="shared" si="5"/>
        <v>-81.19999999999982</v>
      </c>
      <c r="G43" s="39">
        <f t="shared" si="6"/>
        <v>0.9891138222281808</v>
      </c>
      <c r="H43" s="30">
        <v>200</v>
      </c>
      <c r="I43" s="42">
        <v>200</v>
      </c>
      <c r="J43" s="30">
        <v>296.4</v>
      </c>
      <c r="K43" s="26">
        <f t="shared" si="2"/>
        <v>96.39999999999998</v>
      </c>
    </row>
    <row r="44" spans="1:11" ht="21.75" customHeight="1">
      <c r="A44" s="14">
        <v>3112</v>
      </c>
      <c r="B44" s="49" t="s">
        <v>20</v>
      </c>
      <c r="C44" s="30">
        <v>52.1</v>
      </c>
      <c r="D44" s="30">
        <v>52.1</v>
      </c>
      <c r="E44" s="30">
        <v>45.1</v>
      </c>
      <c r="F44" s="24">
        <f t="shared" si="5"/>
        <v>-7</v>
      </c>
      <c r="G44" s="39">
        <f t="shared" si="6"/>
        <v>0.8656429942418427</v>
      </c>
      <c r="H44" s="30"/>
      <c r="I44" s="31"/>
      <c r="J44" s="31"/>
      <c r="K44" s="26">
        <f t="shared" si="2"/>
        <v>0</v>
      </c>
    </row>
    <row r="45" spans="1:11" ht="21.75" customHeight="1">
      <c r="A45" s="14">
        <v>3121</v>
      </c>
      <c r="B45" s="51" t="s">
        <v>48</v>
      </c>
      <c r="C45" s="30">
        <v>2868.3</v>
      </c>
      <c r="D45" s="30">
        <v>2546.7</v>
      </c>
      <c r="E45" s="30">
        <v>2375</v>
      </c>
      <c r="F45" s="24">
        <f t="shared" si="5"/>
        <v>-171.69999999999982</v>
      </c>
      <c r="G45" s="39">
        <f t="shared" si="6"/>
        <v>0.9325794164997842</v>
      </c>
      <c r="H45" s="30"/>
      <c r="I45" s="31"/>
      <c r="J45" s="31"/>
      <c r="K45" s="26"/>
    </row>
    <row r="46" spans="1:11" ht="20.25" customHeight="1">
      <c r="A46" s="14">
        <v>3131</v>
      </c>
      <c r="B46" s="51" t="s">
        <v>75</v>
      </c>
      <c r="C46" s="30">
        <v>265</v>
      </c>
      <c r="D46" s="30">
        <v>265</v>
      </c>
      <c r="E46" s="30">
        <v>235</v>
      </c>
      <c r="F46" s="24">
        <f t="shared" si="5"/>
        <v>-30</v>
      </c>
      <c r="G46" s="39">
        <f t="shared" si="6"/>
        <v>0.8867924528301887</v>
      </c>
      <c r="H46" s="30"/>
      <c r="I46" s="31"/>
      <c r="J46" s="31"/>
      <c r="K46" s="26">
        <f t="shared" si="2"/>
        <v>0</v>
      </c>
    </row>
    <row r="47" spans="1:11" ht="21" customHeight="1">
      <c r="A47" s="14">
        <v>3140</v>
      </c>
      <c r="B47" s="51" t="s">
        <v>19</v>
      </c>
      <c r="C47" s="30">
        <v>1494.7</v>
      </c>
      <c r="D47" s="30">
        <v>1494.7</v>
      </c>
      <c r="E47" s="30">
        <v>1494.7</v>
      </c>
      <c r="F47" s="24">
        <f t="shared" si="5"/>
        <v>0</v>
      </c>
      <c r="G47" s="39">
        <f t="shared" si="6"/>
        <v>1</v>
      </c>
      <c r="H47" s="30"/>
      <c r="I47" s="31"/>
      <c r="J47" s="30">
        <v>398.7</v>
      </c>
      <c r="K47" s="26">
        <f t="shared" si="2"/>
        <v>398.7</v>
      </c>
    </row>
    <row r="48" spans="1:11" ht="17.25" customHeight="1" hidden="1">
      <c r="A48" s="14">
        <v>91102</v>
      </c>
      <c r="B48" s="51" t="s">
        <v>17</v>
      </c>
      <c r="C48" s="30"/>
      <c r="D48" s="30"/>
      <c r="E48" s="30"/>
      <c r="F48" s="24">
        <f t="shared" si="5"/>
        <v>0</v>
      </c>
      <c r="G48" s="39" t="e">
        <f aca="true" t="shared" si="7" ref="G48:G55">(E48/D48)*100%</f>
        <v>#DIV/0!</v>
      </c>
      <c r="H48" s="30"/>
      <c r="I48" s="31"/>
      <c r="J48" s="31"/>
      <c r="K48" s="26">
        <f t="shared" si="2"/>
        <v>0</v>
      </c>
    </row>
    <row r="49" spans="1:11" ht="40.5" customHeight="1">
      <c r="A49" s="14">
        <v>3160</v>
      </c>
      <c r="B49" s="51" t="s">
        <v>76</v>
      </c>
      <c r="C49" s="30">
        <v>365.9</v>
      </c>
      <c r="D49" s="30">
        <v>318.8</v>
      </c>
      <c r="E49" s="30">
        <v>313.6</v>
      </c>
      <c r="F49" s="24">
        <f t="shared" si="5"/>
        <v>-5.199999999999989</v>
      </c>
      <c r="G49" s="39">
        <f t="shared" si="7"/>
        <v>0.9836888331242158</v>
      </c>
      <c r="H49" s="30"/>
      <c r="I49" s="31"/>
      <c r="J49" s="31"/>
      <c r="K49" s="26">
        <f t="shared" si="2"/>
        <v>0</v>
      </c>
    </row>
    <row r="50" spans="1:11" ht="23.25" customHeight="1">
      <c r="A50" s="14">
        <v>3180</v>
      </c>
      <c r="B50" s="51" t="s">
        <v>49</v>
      </c>
      <c r="C50" s="30">
        <v>15</v>
      </c>
      <c r="D50" s="30">
        <v>3.7</v>
      </c>
      <c r="E50" s="30">
        <v>2.7</v>
      </c>
      <c r="F50" s="24">
        <f t="shared" si="5"/>
        <v>-1</v>
      </c>
      <c r="G50" s="39">
        <f t="shared" si="7"/>
        <v>0.7297297297297297</v>
      </c>
      <c r="H50" s="32"/>
      <c r="I50" s="33"/>
      <c r="J50" s="31"/>
      <c r="K50" s="26">
        <f t="shared" si="2"/>
        <v>0</v>
      </c>
    </row>
    <row r="51" spans="1:11" ht="35.25" customHeight="1">
      <c r="A51" s="15" t="s">
        <v>25</v>
      </c>
      <c r="B51" s="49" t="s">
        <v>50</v>
      </c>
      <c r="C51" s="23">
        <v>140</v>
      </c>
      <c r="D51" s="23">
        <v>128.5</v>
      </c>
      <c r="E51" s="23">
        <v>120.6</v>
      </c>
      <c r="F51" s="24">
        <f t="shared" si="5"/>
        <v>-7.900000000000006</v>
      </c>
      <c r="G51" s="39">
        <f t="shared" si="7"/>
        <v>0.9385214007782101</v>
      </c>
      <c r="H51" s="34"/>
      <c r="I51" s="25"/>
      <c r="J51" s="23"/>
      <c r="K51" s="26">
        <f t="shared" si="2"/>
        <v>0</v>
      </c>
    </row>
    <row r="52" spans="1:11" ht="21" customHeight="1">
      <c r="A52" s="15" t="s">
        <v>26</v>
      </c>
      <c r="B52" s="49" t="s">
        <v>51</v>
      </c>
      <c r="C52" s="23">
        <v>672.2</v>
      </c>
      <c r="D52" s="23">
        <v>650.6</v>
      </c>
      <c r="E52" s="23">
        <v>595.6</v>
      </c>
      <c r="F52" s="24">
        <f t="shared" si="5"/>
        <v>-55</v>
      </c>
      <c r="G52" s="39">
        <f t="shared" si="7"/>
        <v>0.9154626498616661</v>
      </c>
      <c r="H52" s="34"/>
      <c r="I52" s="25"/>
      <c r="J52" s="23"/>
      <c r="K52" s="26">
        <f t="shared" si="2"/>
        <v>0</v>
      </c>
    </row>
    <row r="53" spans="1:11" ht="21" customHeight="1">
      <c r="A53" s="10">
        <v>4000</v>
      </c>
      <c r="B53" s="48" t="s">
        <v>7</v>
      </c>
      <c r="C53" s="22">
        <f>C54+C55+C56+C57+C58</f>
        <v>13066.7</v>
      </c>
      <c r="D53" s="22">
        <f>D54+D55+D56+D57+D58</f>
        <v>11928.2</v>
      </c>
      <c r="E53" s="22">
        <f>E54+E55+E56+E57+E58</f>
        <v>10256</v>
      </c>
      <c r="F53" s="22">
        <f t="shared" si="5"/>
        <v>-1672.2000000000007</v>
      </c>
      <c r="G53" s="38">
        <f t="shared" si="7"/>
        <v>0.8598112037021511</v>
      </c>
      <c r="H53" s="22">
        <f>SUM(H54:H58)</f>
        <v>284.9</v>
      </c>
      <c r="I53" s="22">
        <f>SUM(I54:I58)</f>
        <v>284.9</v>
      </c>
      <c r="J53" s="22">
        <f>SUM(J54:J58)</f>
        <v>777.4</v>
      </c>
      <c r="K53" s="22">
        <f>J53-I53</f>
        <v>492.5</v>
      </c>
    </row>
    <row r="54" spans="1:11" ht="21" customHeight="1">
      <c r="A54" s="12">
        <v>4030</v>
      </c>
      <c r="B54" s="49" t="s">
        <v>52</v>
      </c>
      <c r="C54" s="23">
        <v>4334.4</v>
      </c>
      <c r="D54" s="23">
        <v>3965.1</v>
      </c>
      <c r="E54" s="23">
        <v>3538.3</v>
      </c>
      <c r="F54" s="24">
        <f t="shared" si="5"/>
        <v>-426.7999999999997</v>
      </c>
      <c r="G54" s="39">
        <f t="shared" si="7"/>
        <v>0.8923608484023102</v>
      </c>
      <c r="H54" s="23">
        <v>20</v>
      </c>
      <c r="I54" s="35">
        <v>20</v>
      </c>
      <c r="J54" s="23">
        <v>432.7</v>
      </c>
      <c r="K54" s="26">
        <f t="shared" si="2"/>
        <v>412.7</v>
      </c>
    </row>
    <row r="55" spans="1:11" ht="21" customHeight="1">
      <c r="A55" s="12">
        <v>4040</v>
      </c>
      <c r="B55" s="49" t="s">
        <v>53</v>
      </c>
      <c r="C55" s="23">
        <v>430.9</v>
      </c>
      <c r="D55" s="23">
        <v>391.5</v>
      </c>
      <c r="E55" s="23">
        <v>246.8</v>
      </c>
      <c r="F55" s="24">
        <f t="shared" si="5"/>
        <v>-144.7</v>
      </c>
      <c r="G55" s="39">
        <f t="shared" si="7"/>
        <v>0.6303959131545339</v>
      </c>
      <c r="H55" s="23"/>
      <c r="I55" s="35"/>
      <c r="J55" s="23">
        <v>56.7</v>
      </c>
      <c r="K55" s="26">
        <f t="shared" si="2"/>
        <v>56.7</v>
      </c>
    </row>
    <row r="56" spans="1:11" ht="21" customHeight="1">
      <c r="A56" s="12">
        <v>4060</v>
      </c>
      <c r="B56" s="49" t="s">
        <v>88</v>
      </c>
      <c r="C56" s="23">
        <v>7335.7</v>
      </c>
      <c r="D56" s="23">
        <v>6725.9</v>
      </c>
      <c r="E56" s="23">
        <v>5758.3</v>
      </c>
      <c r="F56" s="24">
        <f aca="true" t="shared" si="8" ref="F56:F64">E56-D56</f>
        <v>-967.5999999999995</v>
      </c>
      <c r="G56" s="39">
        <f aca="true" t="shared" si="9" ref="G56:G64">(E56/D56)*100%</f>
        <v>0.8561382119865</v>
      </c>
      <c r="H56" s="23">
        <v>264.9</v>
      </c>
      <c r="I56" s="23">
        <v>264.9</v>
      </c>
      <c r="J56" s="23">
        <v>288</v>
      </c>
      <c r="K56" s="26">
        <f t="shared" si="2"/>
        <v>23.100000000000023</v>
      </c>
    </row>
    <row r="57" spans="1:11" ht="20.25" customHeight="1">
      <c r="A57" s="12">
        <v>4081</v>
      </c>
      <c r="B57" s="49" t="s">
        <v>67</v>
      </c>
      <c r="C57" s="23">
        <v>545.7</v>
      </c>
      <c r="D57" s="23">
        <v>486.7</v>
      </c>
      <c r="E57" s="23">
        <v>397.8</v>
      </c>
      <c r="F57" s="24">
        <f t="shared" si="8"/>
        <v>-88.89999999999998</v>
      </c>
      <c r="G57" s="39">
        <f t="shared" si="9"/>
        <v>0.8173412779946579</v>
      </c>
      <c r="H57" s="23"/>
      <c r="I57" s="34"/>
      <c r="J57" s="23"/>
      <c r="K57" s="26">
        <f t="shared" si="2"/>
        <v>0</v>
      </c>
    </row>
    <row r="58" spans="1:11" ht="21" customHeight="1">
      <c r="A58" s="12">
        <v>4082</v>
      </c>
      <c r="B58" s="49" t="s">
        <v>54</v>
      </c>
      <c r="C58" s="23">
        <v>420</v>
      </c>
      <c r="D58" s="23">
        <v>359</v>
      </c>
      <c r="E58" s="23">
        <v>314.8</v>
      </c>
      <c r="F58" s="24">
        <f t="shared" si="8"/>
        <v>-44.19999999999999</v>
      </c>
      <c r="G58" s="39">
        <f t="shared" si="9"/>
        <v>0.8768802228412257</v>
      </c>
      <c r="H58" s="23"/>
      <c r="I58" s="23"/>
      <c r="J58" s="23"/>
      <c r="K58" s="26">
        <f t="shared" si="2"/>
        <v>0</v>
      </c>
    </row>
    <row r="59" spans="1:11" ht="20.25" customHeight="1">
      <c r="A59" s="10">
        <v>5000</v>
      </c>
      <c r="B59" s="48" t="s">
        <v>8</v>
      </c>
      <c r="C59" s="22">
        <f>C60+C61+C62+C63+C64</f>
        <v>5005.3</v>
      </c>
      <c r="D59" s="22">
        <f>D60+D61+D62+D63+D64</f>
        <v>4648.3</v>
      </c>
      <c r="E59" s="22">
        <f>E60+E61+E62+E63+E64</f>
        <v>4302.6</v>
      </c>
      <c r="F59" s="22">
        <f t="shared" si="8"/>
        <v>-345.6999999999998</v>
      </c>
      <c r="G59" s="38">
        <f t="shared" si="9"/>
        <v>0.9256287244799174</v>
      </c>
      <c r="H59" s="22">
        <f>H60+H63+H64</f>
        <v>20</v>
      </c>
      <c r="I59" s="22">
        <f>I60+I63+I64</f>
        <v>20</v>
      </c>
      <c r="J59" s="22">
        <f>J60+J63+J64</f>
        <v>30</v>
      </c>
      <c r="K59" s="22">
        <f>J59-I59</f>
        <v>10</v>
      </c>
    </row>
    <row r="60" spans="1:11" ht="22.5" customHeight="1">
      <c r="A60" s="12">
        <v>5011</v>
      </c>
      <c r="B60" s="49" t="s">
        <v>55</v>
      </c>
      <c r="C60" s="23">
        <v>350</v>
      </c>
      <c r="D60" s="23">
        <v>350</v>
      </c>
      <c r="E60" s="23">
        <v>347.7</v>
      </c>
      <c r="F60" s="24">
        <f t="shared" si="8"/>
        <v>-2.3000000000000114</v>
      </c>
      <c r="G60" s="39">
        <f t="shared" si="9"/>
        <v>0.9934285714285714</v>
      </c>
      <c r="H60" s="23"/>
      <c r="I60" s="23"/>
      <c r="J60" s="23"/>
      <c r="K60" s="26">
        <f t="shared" si="2"/>
        <v>0</v>
      </c>
    </row>
    <row r="61" spans="1:11" ht="21.75" customHeight="1">
      <c r="A61" s="12">
        <v>5012</v>
      </c>
      <c r="B61" s="49" t="s">
        <v>56</v>
      </c>
      <c r="C61" s="23">
        <v>100</v>
      </c>
      <c r="D61" s="23">
        <v>100</v>
      </c>
      <c r="E61" s="23">
        <v>98.5</v>
      </c>
      <c r="F61" s="24">
        <f t="shared" si="8"/>
        <v>-1.5</v>
      </c>
      <c r="G61" s="39">
        <f>(E61/D61)*100%</f>
        <v>0.985</v>
      </c>
      <c r="H61" s="34"/>
      <c r="I61" s="34"/>
      <c r="J61" s="23"/>
      <c r="K61" s="26">
        <f t="shared" si="2"/>
        <v>0</v>
      </c>
    </row>
    <row r="62" spans="1:11" ht="22.5" customHeight="1" hidden="1">
      <c r="A62" s="12">
        <v>5022</v>
      </c>
      <c r="B62" s="49" t="s">
        <v>57</v>
      </c>
      <c r="C62" s="23"/>
      <c r="D62" s="23"/>
      <c r="E62" s="23"/>
      <c r="F62" s="24">
        <f>E62-D62</f>
        <v>0</v>
      </c>
      <c r="G62" s="39" t="e">
        <f>(E62/D62)*100%</f>
        <v>#DIV/0!</v>
      </c>
      <c r="H62" s="34"/>
      <c r="I62" s="34"/>
      <c r="J62" s="23"/>
      <c r="K62" s="26">
        <f t="shared" si="2"/>
        <v>0</v>
      </c>
    </row>
    <row r="63" spans="1:11" ht="21" customHeight="1">
      <c r="A63" s="12">
        <v>5031</v>
      </c>
      <c r="B63" s="49" t="s">
        <v>58</v>
      </c>
      <c r="C63" s="23">
        <v>4555.3</v>
      </c>
      <c r="D63" s="23">
        <v>4198.3</v>
      </c>
      <c r="E63" s="23">
        <v>3856.4</v>
      </c>
      <c r="F63" s="24">
        <f t="shared" si="8"/>
        <v>-341.9000000000001</v>
      </c>
      <c r="G63" s="39">
        <f t="shared" si="9"/>
        <v>0.9185622752066313</v>
      </c>
      <c r="H63" s="34">
        <v>20</v>
      </c>
      <c r="I63" s="42">
        <v>20</v>
      </c>
      <c r="J63" s="23">
        <v>30</v>
      </c>
      <c r="K63" s="26">
        <f t="shared" si="2"/>
        <v>10</v>
      </c>
    </row>
    <row r="64" spans="1:11" ht="21" customHeight="1" hidden="1">
      <c r="A64" s="12">
        <v>5061</v>
      </c>
      <c r="B64" s="49" t="s">
        <v>59</v>
      </c>
      <c r="C64" s="23"/>
      <c r="D64" s="23"/>
      <c r="E64" s="23"/>
      <c r="F64" s="24">
        <f t="shared" si="8"/>
        <v>0</v>
      </c>
      <c r="G64" s="39" t="e">
        <f t="shared" si="9"/>
        <v>#DIV/0!</v>
      </c>
      <c r="H64" s="34"/>
      <c r="I64" s="36"/>
      <c r="J64" s="23"/>
      <c r="K64" s="26">
        <f t="shared" si="2"/>
        <v>0</v>
      </c>
    </row>
    <row r="65" spans="1:11" ht="20.25">
      <c r="A65" s="10">
        <v>6000</v>
      </c>
      <c r="B65" s="48" t="s">
        <v>6</v>
      </c>
      <c r="C65" s="22">
        <f>SUM(C67:C71)</f>
        <v>21482.600000000002</v>
      </c>
      <c r="D65" s="22">
        <f>SUM(D67:D71)</f>
        <v>20441.800000000003</v>
      </c>
      <c r="E65" s="22">
        <f>SUM(E67:E71)</f>
        <v>19047.1</v>
      </c>
      <c r="F65" s="22">
        <f>SUM(F67:F71)</f>
        <v>-1394.7</v>
      </c>
      <c r="G65" s="38">
        <f>(E65/D65)*100%</f>
        <v>0.9317721531371991</v>
      </c>
      <c r="H65" s="22">
        <f>SUM(H66:H71)</f>
        <v>1018.3</v>
      </c>
      <c r="I65" s="22">
        <f>SUM(I66:I71)</f>
        <v>1018.3</v>
      </c>
      <c r="J65" s="22">
        <f>SUM(J66:J71)</f>
        <v>984.0999999999999</v>
      </c>
      <c r="K65" s="22">
        <f>J65-I65</f>
        <v>-34.200000000000045</v>
      </c>
    </row>
    <row r="66" spans="1:11" s="43" customFormat="1" ht="20.25">
      <c r="A66" s="44">
        <v>6011</v>
      </c>
      <c r="B66" s="52" t="s">
        <v>91</v>
      </c>
      <c r="C66" s="45"/>
      <c r="D66" s="45"/>
      <c r="E66" s="45"/>
      <c r="F66" s="45"/>
      <c r="G66" s="46"/>
      <c r="H66" s="45">
        <v>324.2</v>
      </c>
      <c r="I66" s="45">
        <v>324.2</v>
      </c>
      <c r="J66" s="45">
        <v>324.2</v>
      </c>
      <c r="K66" s="26">
        <f t="shared" si="2"/>
        <v>0</v>
      </c>
    </row>
    <row r="67" spans="1:11" s="43" customFormat="1" ht="24.75" customHeight="1">
      <c r="A67" s="44">
        <v>6013</v>
      </c>
      <c r="B67" s="52" t="s">
        <v>60</v>
      </c>
      <c r="C67" s="45">
        <v>439</v>
      </c>
      <c r="D67" s="45">
        <v>439</v>
      </c>
      <c r="E67" s="45">
        <v>438.7</v>
      </c>
      <c r="F67" s="24">
        <f>E67-D67</f>
        <v>-0.30000000000001137</v>
      </c>
      <c r="G67" s="39">
        <f>(E67/D67)*100%</f>
        <v>0.9993166287015945</v>
      </c>
      <c r="H67" s="45">
        <v>381.9</v>
      </c>
      <c r="I67" s="45">
        <v>381.9</v>
      </c>
      <c r="J67" s="45">
        <v>374.9</v>
      </c>
      <c r="K67" s="26">
        <f t="shared" si="2"/>
        <v>-7</v>
      </c>
    </row>
    <row r="68" spans="1:11" s="43" customFormat="1" ht="23.25" customHeight="1">
      <c r="A68" s="44">
        <v>6017</v>
      </c>
      <c r="B68" s="52" t="s">
        <v>78</v>
      </c>
      <c r="C68" s="45">
        <v>900</v>
      </c>
      <c r="D68" s="45">
        <v>900</v>
      </c>
      <c r="E68" s="45">
        <v>899.9</v>
      </c>
      <c r="F68" s="24">
        <f>E68-D68</f>
        <v>-0.10000000000002274</v>
      </c>
      <c r="G68" s="39">
        <f>(E68/D68)*100%</f>
        <v>0.9998888888888888</v>
      </c>
      <c r="H68" s="45"/>
      <c r="I68" s="45"/>
      <c r="J68" s="45"/>
      <c r="K68" s="26">
        <f t="shared" si="2"/>
        <v>0</v>
      </c>
    </row>
    <row r="69" spans="1:11" ht="22.5" customHeight="1">
      <c r="A69" s="12">
        <v>6030</v>
      </c>
      <c r="B69" s="49" t="s">
        <v>61</v>
      </c>
      <c r="C69" s="23">
        <v>17226.2</v>
      </c>
      <c r="D69" s="23">
        <v>16185.4</v>
      </c>
      <c r="E69" s="23">
        <v>14874.4</v>
      </c>
      <c r="F69" s="24">
        <f>E69-D69</f>
        <v>-1311</v>
      </c>
      <c r="G69" s="39">
        <f>(E69/D69)*100%</f>
        <v>0.9190010750429399</v>
      </c>
      <c r="H69" s="23">
        <v>312.2</v>
      </c>
      <c r="I69" s="23">
        <v>312.2</v>
      </c>
      <c r="J69" s="23">
        <v>285</v>
      </c>
      <c r="K69" s="26">
        <f t="shared" si="2"/>
        <v>-27.19999999999999</v>
      </c>
    </row>
    <row r="70" spans="1:11" ht="36" customHeight="1">
      <c r="A70" s="12">
        <v>6071</v>
      </c>
      <c r="B70" s="53" t="s">
        <v>62</v>
      </c>
      <c r="C70" s="23">
        <v>2719</v>
      </c>
      <c r="D70" s="23">
        <v>2719</v>
      </c>
      <c r="E70" s="23">
        <v>2719</v>
      </c>
      <c r="F70" s="24">
        <f>E70-D70</f>
        <v>0</v>
      </c>
      <c r="G70" s="39">
        <f>(E70/D70)*100%</f>
        <v>1</v>
      </c>
      <c r="H70" s="23"/>
      <c r="I70" s="23"/>
      <c r="J70" s="23"/>
      <c r="K70" s="26">
        <f t="shared" si="2"/>
        <v>0</v>
      </c>
    </row>
    <row r="71" spans="1:11" ht="18.75" customHeight="1">
      <c r="A71" s="12">
        <v>6090</v>
      </c>
      <c r="B71" s="53" t="s">
        <v>27</v>
      </c>
      <c r="C71" s="23">
        <v>198.4</v>
      </c>
      <c r="D71" s="23">
        <v>198.4</v>
      </c>
      <c r="E71" s="23">
        <v>115.1</v>
      </c>
      <c r="F71" s="24">
        <f>E71-D71</f>
        <v>-83.30000000000001</v>
      </c>
      <c r="G71" s="39">
        <f>(E71/D71)*100%</f>
        <v>0.580141129032258</v>
      </c>
      <c r="H71" s="23"/>
      <c r="I71" s="23"/>
      <c r="J71" s="23"/>
      <c r="K71" s="26">
        <f t="shared" si="2"/>
        <v>0</v>
      </c>
    </row>
    <row r="72" spans="1:11" ht="20.25" customHeight="1">
      <c r="A72" s="10">
        <v>7000</v>
      </c>
      <c r="B72" s="48" t="s">
        <v>32</v>
      </c>
      <c r="C72" s="22">
        <f>SUM(C73:C91)</f>
        <v>5448.2</v>
      </c>
      <c r="D72" s="22">
        <f>SUM(D73:D91)</f>
        <v>5364.3</v>
      </c>
      <c r="E72" s="22">
        <f>SUM(E73:E91)</f>
        <v>4227.8</v>
      </c>
      <c r="F72" s="22">
        <f>SUM(F73:F91)</f>
        <v>-1136.5000000000002</v>
      </c>
      <c r="G72" s="38">
        <f>G73+G75</f>
        <v>0</v>
      </c>
      <c r="H72" s="22">
        <f>SUM(H73:H91)</f>
        <v>39465.9</v>
      </c>
      <c r="I72" s="22">
        <f>SUM(I73:I91)</f>
        <v>29306.299999999996</v>
      </c>
      <c r="J72" s="22">
        <f>SUM(J73:J91)</f>
        <v>12486</v>
      </c>
      <c r="K72" s="22">
        <f>J72-I72</f>
        <v>-16820.299999999996</v>
      </c>
    </row>
    <row r="73" spans="1:11" ht="20.25">
      <c r="A73" s="12">
        <v>7130</v>
      </c>
      <c r="B73" s="49" t="s">
        <v>37</v>
      </c>
      <c r="C73" s="23">
        <v>100</v>
      </c>
      <c r="D73" s="23">
        <v>60</v>
      </c>
      <c r="E73" s="23"/>
      <c r="F73" s="24">
        <f>E73-D73</f>
        <v>-60</v>
      </c>
      <c r="G73" s="39"/>
      <c r="H73" s="23">
        <v>1498.8</v>
      </c>
      <c r="I73" s="23">
        <v>1498.8</v>
      </c>
      <c r="J73" s="23"/>
      <c r="K73" s="26">
        <f t="shared" si="2"/>
        <v>-1498.8</v>
      </c>
    </row>
    <row r="74" spans="1:11" ht="23.25" customHeight="1">
      <c r="A74" s="12">
        <v>7310</v>
      </c>
      <c r="B74" s="49" t="s">
        <v>28</v>
      </c>
      <c r="C74" s="23"/>
      <c r="D74" s="23"/>
      <c r="E74" s="23"/>
      <c r="F74" s="24">
        <f aca="true" t="shared" si="10" ref="F74:F91">E74-D74</f>
        <v>0</v>
      </c>
      <c r="G74" s="39"/>
      <c r="H74" s="23">
        <v>1055</v>
      </c>
      <c r="I74" s="23">
        <v>1055</v>
      </c>
      <c r="J74" s="23">
        <v>78</v>
      </c>
      <c r="K74" s="26">
        <f t="shared" si="2"/>
        <v>-977</v>
      </c>
    </row>
    <row r="75" spans="1:11" ht="22.5" customHeight="1">
      <c r="A75" s="12">
        <v>7321</v>
      </c>
      <c r="B75" s="49" t="s">
        <v>29</v>
      </c>
      <c r="C75" s="23"/>
      <c r="D75" s="23"/>
      <c r="E75" s="23"/>
      <c r="F75" s="24">
        <f t="shared" si="10"/>
        <v>0</v>
      </c>
      <c r="G75" s="39"/>
      <c r="H75" s="23">
        <v>1032.2</v>
      </c>
      <c r="I75" s="37">
        <v>1032.2</v>
      </c>
      <c r="J75" s="23">
        <v>795.9</v>
      </c>
      <c r="K75" s="26">
        <f aca="true" t="shared" si="11" ref="K75:K91">J75-I75</f>
        <v>-236.30000000000007</v>
      </c>
    </row>
    <row r="76" spans="1:11" ht="22.5" customHeight="1">
      <c r="A76" s="41">
        <v>7322</v>
      </c>
      <c r="B76" s="49" t="s">
        <v>30</v>
      </c>
      <c r="C76" s="23"/>
      <c r="D76" s="23"/>
      <c r="E76" s="23"/>
      <c r="F76" s="24">
        <f t="shared" si="10"/>
        <v>0</v>
      </c>
      <c r="G76" s="39"/>
      <c r="H76" s="37">
        <v>4500</v>
      </c>
      <c r="I76" s="37">
        <v>4361.9</v>
      </c>
      <c r="J76" s="23">
        <v>1740.8</v>
      </c>
      <c r="K76" s="26">
        <f t="shared" si="11"/>
        <v>-2621.0999999999995</v>
      </c>
    </row>
    <row r="77" spans="1:11" ht="22.5" customHeight="1" hidden="1">
      <c r="A77" s="41">
        <v>7324</v>
      </c>
      <c r="B77" s="49" t="s">
        <v>31</v>
      </c>
      <c r="C77" s="23"/>
      <c r="D77" s="23"/>
      <c r="E77" s="23"/>
      <c r="F77" s="24">
        <f t="shared" si="10"/>
        <v>0</v>
      </c>
      <c r="G77" s="39"/>
      <c r="H77" s="37"/>
      <c r="I77" s="37"/>
      <c r="J77" s="23"/>
      <c r="K77" s="26">
        <f t="shared" si="11"/>
        <v>0</v>
      </c>
    </row>
    <row r="78" spans="1:11" ht="22.5" customHeight="1">
      <c r="A78" s="41">
        <v>7325</v>
      </c>
      <c r="B78" s="54" t="s">
        <v>98</v>
      </c>
      <c r="C78" s="23"/>
      <c r="D78" s="23"/>
      <c r="E78" s="23"/>
      <c r="F78" s="24">
        <f>E78-D78</f>
        <v>0</v>
      </c>
      <c r="G78" s="39"/>
      <c r="H78" s="37">
        <v>51</v>
      </c>
      <c r="I78" s="37">
        <v>51</v>
      </c>
      <c r="J78" s="23"/>
      <c r="K78" s="26">
        <f>J78-I78</f>
        <v>-51</v>
      </c>
    </row>
    <row r="79" spans="1:11" ht="22.5" customHeight="1">
      <c r="A79" s="41">
        <v>7350</v>
      </c>
      <c r="B79" s="54" t="s">
        <v>71</v>
      </c>
      <c r="C79" s="23"/>
      <c r="D79" s="23"/>
      <c r="E79" s="23"/>
      <c r="F79" s="24">
        <f t="shared" si="10"/>
        <v>0</v>
      </c>
      <c r="G79" s="39"/>
      <c r="H79" s="37">
        <v>100</v>
      </c>
      <c r="I79" s="37">
        <v>100</v>
      </c>
      <c r="J79" s="23"/>
      <c r="K79" s="26">
        <f t="shared" si="11"/>
        <v>-100</v>
      </c>
    </row>
    <row r="80" spans="1:11" ht="37.5" customHeight="1">
      <c r="A80" s="41">
        <v>7361</v>
      </c>
      <c r="B80" s="54" t="s">
        <v>99</v>
      </c>
      <c r="C80" s="23"/>
      <c r="D80" s="23"/>
      <c r="E80" s="23"/>
      <c r="F80" s="24">
        <f>E80-D80</f>
        <v>0</v>
      </c>
      <c r="G80" s="39"/>
      <c r="H80" s="37">
        <v>597.4</v>
      </c>
      <c r="I80" s="37">
        <v>597.4</v>
      </c>
      <c r="J80" s="23">
        <v>590.7</v>
      </c>
      <c r="K80" s="26">
        <f>J80-I80</f>
        <v>-6.699999999999932</v>
      </c>
    </row>
    <row r="81" spans="1:11" ht="23.25" customHeight="1">
      <c r="A81" s="41">
        <v>7363</v>
      </c>
      <c r="B81" s="54" t="s">
        <v>77</v>
      </c>
      <c r="C81" s="23"/>
      <c r="D81" s="23"/>
      <c r="E81" s="23"/>
      <c r="F81" s="24">
        <f t="shared" si="10"/>
        <v>0</v>
      </c>
      <c r="G81" s="39"/>
      <c r="H81" s="37">
        <v>11711.4</v>
      </c>
      <c r="I81" s="37">
        <v>7288.4</v>
      </c>
      <c r="J81" s="23">
        <v>1757.5</v>
      </c>
      <c r="K81" s="26">
        <f t="shared" si="11"/>
        <v>-5530.9</v>
      </c>
    </row>
    <row r="82" spans="1:11" ht="23.25" customHeight="1">
      <c r="A82" s="41">
        <v>7380</v>
      </c>
      <c r="B82" s="54" t="s">
        <v>105</v>
      </c>
      <c r="C82" s="23"/>
      <c r="D82" s="23"/>
      <c r="E82" s="23"/>
      <c r="F82" s="24"/>
      <c r="G82" s="39"/>
      <c r="H82" s="37">
        <v>11197</v>
      </c>
      <c r="I82" s="37">
        <v>5598.5</v>
      </c>
      <c r="J82" s="23"/>
      <c r="K82" s="26">
        <f t="shared" si="11"/>
        <v>-5598.5</v>
      </c>
    </row>
    <row r="83" spans="1:11" ht="23.25" customHeight="1">
      <c r="A83" s="12">
        <v>7461</v>
      </c>
      <c r="B83" s="49" t="s">
        <v>63</v>
      </c>
      <c r="C83" s="23">
        <v>3017.9</v>
      </c>
      <c r="D83" s="23">
        <v>3017.9</v>
      </c>
      <c r="E83" s="23">
        <v>2886.6</v>
      </c>
      <c r="F83" s="24">
        <f t="shared" si="10"/>
        <v>-131.30000000000018</v>
      </c>
      <c r="G83" s="39">
        <f>(E83/D83)*100%</f>
        <v>0.9564929255442526</v>
      </c>
      <c r="H83" s="23">
        <v>204.5</v>
      </c>
      <c r="I83" s="23">
        <v>204.5</v>
      </c>
      <c r="J83" s="23">
        <v>204.5</v>
      </c>
      <c r="K83" s="26">
        <f t="shared" si="11"/>
        <v>0</v>
      </c>
    </row>
    <row r="84" spans="1:11" ht="36" customHeight="1">
      <c r="A84" s="12">
        <v>7540</v>
      </c>
      <c r="B84" s="49" t="s">
        <v>96</v>
      </c>
      <c r="C84" s="23">
        <v>1938.8</v>
      </c>
      <c r="D84" s="23">
        <v>1894.9</v>
      </c>
      <c r="E84" s="23">
        <v>1001.7</v>
      </c>
      <c r="F84" s="24">
        <f>E84-D84</f>
        <v>-893.2</v>
      </c>
      <c r="G84" s="39"/>
      <c r="H84" s="23"/>
      <c r="I84" s="23"/>
      <c r="J84" s="23"/>
      <c r="K84" s="26">
        <f>J84-I84</f>
        <v>0</v>
      </c>
    </row>
    <row r="85" spans="1:11" ht="23.25" customHeight="1">
      <c r="A85" s="12">
        <v>7622</v>
      </c>
      <c r="B85" s="49" t="s">
        <v>64</v>
      </c>
      <c r="C85" s="23">
        <v>25</v>
      </c>
      <c r="D85" s="23">
        <v>25</v>
      </c>
      <c r="E85" s="23">
        <v>25</v>
      </c>
      <c r="F85" s="24">
        <f t="shared" si="10"/>
        <v>0</v>
      </c>
      <c r="G85" s="39"/>
      <c r="H85" s="23"/>
      <c r="I85" s="23"/>
      <c r="J85" s="23"/>
      <c r="K85" s="26">
        <f t="shared" si="11"/>
        <v>0</v>
      </c>
    </row>
    <row r="86" spans="1:11" ht="22.5" customHeight="1">
      <c r="A86" s="12">
        <v>7640</v>
      </c>
      <c r="B86" s="49" t="s">
        <v>97</v>
      </c>
      <c r="C86" s="23">
        <v>60</v>
      </c>
      <c r="D86" s="23">
        <v>60</v>
      </c>
      <c r="E86" s="23">
        <v>8</v>
      </c>
      <c r="F86" s="24">
        <f>E86-D86</f>
        <v>-52</v>
      </c>
      <c r="G86" s="39"/>
      <c r="H86" s="23"/>
      <c r="I86" s="23"/>
      <c r="J86" s="23"/>
      <c r="K86" s="26">
        <f>J86-I86</f>
        <v>0</v>
      </c>
    </row>
    <row r="87" spans="1:11" ht="22.5" customHeight="1">
      <c r="A87" s="12">
        <v>7650</v>
      </c>
      <c r="B87" s="49" t="s">
        <v>66</v>
      </c>
      <c r="C87" s="23"/>
      <c r="D87" s="23"/>
      <c r="E87" s="23"/>
      <c r="F87" s="24">
        <f t="shared" si="10"/>
        <v>0</v>
      </c>
      <c r="G87" s="39"/>
      <c r="H87" s="23">
        <v>50</v>
      </c>
      <c r="I87" s="23">
        <v>50</v>
      </c>
      <c r="J87" s="23"/>
      <c r="K87" s="26">
        <f t="shared" si="11"/>
        <v>-50</v>
      </c>
    </row>
    <row r="88" spans="1:11" ht="39" customHeight="1">
      <c r="A88" s="12">
        <v>7660</v>
      </c>
      <c r="B88" s="49" t="s">
        <v>65</v>
      </c>
      <c r="C88" s="23"/>
      <c r="D88" s="23"/>
      <c r="E88" s="23"/>
      <c r="F88" s="24">
        <f t="shared" si="10"/>
        <v>0</v>
      </c>
      <c r="G88" s="39"/>
      <c r="H88" s="23"/>
      <c r="I88" s="23"/>
      <c r="J88" s="23"/>
      <c r="K88" s="26">
        <f t="shared" si="11"/>
        <v>0</v>
      </c>
    </row>
    <row r="89" spans="1:11" ht="21" customHeight="1">
      <c r="A89" s="12">
        <v>7670</v>
      </c>
      <c r="B89" s="49" t="s">
        <v>35</v>
      </c>
      <c r="C89" s="23"/>
      <c r="D89" s="23"/>
      <c r="E89" s="23"/>
      <c r="F89" s="24">
        <f t="shared" si="10"/>
        <v>0</v>
      </c>
      <c r="G89" s="39"/>
      <c r="H89" s="23">
        <v>7468.6</v>
      </c>
      <c r="I89" s="23">
        <v>7468.6</v>
      </c>
      <c r="J89" s="23">
        <v>7318.6</v>
      </c>
      <c r="K89" s="26">
        <f t="shared" si="11"/>
        <v>-150</v>
      </c>
    </row>
    <row r="90" spans="1:11" ht="20.25" customHeight="1">
      <c r="A90" s="12">
        <v>7680</v>
      </c>
      <c r="B90" s="49" t="s">
        <v>38</v>
      </c>
      <c r="C90" s="23">
        <v>38.3</v>
      </c>
      <c r="D90" s="23">
        <v>38.3</v>
      </c>
      <c r="E90" s="23">
        <v>38.3</v>
      </c>
      <c r="F90" s="24">
        <f t="shared" si="10"/>
        <v>0</v>
      </c>
      <c r="G90" s="39"/>
      <c r="H90" s="23"/>
      <c r="I90" s="23"/>
      <c r="J90" s="23"/>
      <c r="K90" s="26">
        <f t="shared" si="11"/>
        <v>0</v>
      </c>
    </row>
    <row r="91" spans="1:11" ht="21" customHeight="1">
      <c r="A91" s="12">
        <v>7693</v>
      </c>
      <c r="B91" s="54" t="s">
        <v>70</v>
      </c>
      <c r="C91" s="23">
        <v>268.2</v>
      </c>
      <c r="D91" s="23">
        <v>268.2</v>
      </c>
      <c r="E91" s="23">
        <v>268.2</v>
      </c>
      <c r="F91" s="24">
        <f t="shared" si="10"/>
        <v>0</v>
      </c>
      <c r="G91" s="39"/>
      <c r="H91" s="23"/>
      <c r="I91" s="23"/>
      <c r="J91" s="23"/>
      <c r="K91" s="26">
        <f t="shared" si="11"/>
        <v>0</v>
      </c>
    </row>
    <row r="92" spans="1:11" s="47" customFormat="1" ht="17.25" customHeight="1">
      <c r="A92" s="10">
        <v>8000</v>
      </c>
      <c r="B92" s="48" t="s">
        <v>33</v>
      </c>
      <c r="C92" s="22">
        <f>C93+C94+C95+C96+C98</f>
        <v>630.2</v>
      </c>
      <c r="D92" s="22">
        <f>D93+D94+D95+D96+D98</f>
        <v>527.4</v>
      </c>
      <c r="E92" s="22">
        <f>E93+E94+E95+E96+E98</f>
        <v>433.70000000000005</v>
      </c>
      <c r="F92" s="22">
        <f>F94+F95+F98</f>
        <v>-39.79999999999998</v>
      </c>
      <c r="G92" s="55">
        <f>(E92/D92)*100%</f>
        <v>0.8223359878649982</v>
      </c>
      <c r="H92" s="22">
        <f>H94+H95+H96+H97+H98</f>
        <v>855.6</v>
      </c>
      <c r="I92" s="22">
        <f>I94+I95+I96+I97+I98</f>
        <v>855.6</v>
      </c>
      <c r="J92" s="22">
        <f>J94+J95+J96+J97+J98</f>
        <v>807.8</v>
      </c>
      <c r="K92" s="22">
        <f aca="true" t="shared" si="12" ref="K92:K103">J92-I92</f>
        <v>-47.80000000000007</v>
      </c>
    </row>
    <row r="93" spans="1:11" s="43" customFormat="1" ht="21" customHeight="1">
      <c r="A93" s="44">
        <v>8110</v>
      </c>
      <c r="B93" s="52" t="s">
        <v>89</v>
      </c>
      <c r="C93" s="45">
        <v>339.7</v>
      </c>
      <c r="D93" s="45">
        <v>339.7</v>
      </c>
      <c r="E93" s="45">
        <v>285.8</v>
      </c>
      <c r="F93" s="24">
        <f aca="true" t="shared" si="13" ref="F93:F98">E93-D93</f>
        <v>-53.89999999999998</v>
      </c>
      <c r="G93" s="39">
        <f>(E93/D93)*100%</f>
        <v>0.8413305858110097</v>
      </c>
      <c r="H93" s="45"/>
      <c r="I93" s="45"/>
      <c r="J93" s="45"/>
      <c r="K93" s="45"/>
    </row>
    <row r="94" spans="1:11" ht="18.75" customHeight="1">
      <c r="A94" s="12">
        <v>8230</v>
      </c>
      <c r="B94" s="49" t="s">
        <v>36</v>
      </c>
      <c r="C94" s="23">
        <v>202.5</v>
      </c>
      <c r="D94" s="23">
        <v>187.7</v>
      </c>
      <c r="E94" s="23">
        <v>147.9</v>
      </c>
      <c r="F94" s="24">
        <f t="shared" si="13"/>
        <v>-39.79999999999998</v>
      </c>
      <c r="G94" s="39">
        <f>(E94/D94)*100%</f>
        <v>0.7879595098561535</v>
      </c>
      <c r="H94" s="23"/>
      <c r="I94" s="23"/>
      <c r="J94" s="23"/>
      <c r="K94" s="26">
        <f t="shared" si="12"/>
        <v>0</v>
      </c>
    </row>
    <row r="95" spans="1:11" ht="21" customHeight="1">
      <c r="A95" s="12">
        <v>8311</v>
      </c>
      <c r="B95" s="54" t="s">
        <v>72</v>
      </c>
      <c r="C95" s="23"/>
      <c r="D95" s="23"/>
      <c r="E95" s="23"/>
      <c r="F95" s="24">
        <f t="shared" si="13"/>
        <v>0</v>
      </c>
      <c r="G95" s="39"/>
      <c r="H95" s="23"/>
      <c r="I95" s="23"/>
      <c r="J95" s="23"/>
      <c r="K95" s="26">
        <f t="shared" si="12"/>
        <v>0</v>
      </c>
    </row>
    <row r="96" spans="1:11" ht="18.75" customHeight="1">
      <c r="A96" s="12">
        <v>8320</v>
      </c>
      <c r="B96" s="49" t="s">
        <v>22</v>
      </c>
      <c r="C96" s="23"/>
      <c r="D96" s="23"/>
      <c r="E96" s="23"/>
      <c r="F96" s="24">
        <f t="shared" si="13"/>
        <v>0</v>
      </c>
      <c r="G96" s="39"/>
      <c r="H96" s="23">
        <v>855.6</v>
      </c>
      <c r="I96" s="23">
        <v>855.6</v>
      </c>
      <c r="J96" s="23">
        <v>807.8</v>
      </c>
      <c r="K96" s="26">
        <f t="shared" si="12"/>
        <v>-47.80000000000007</v>
      </c>
    </row>
    <row r="97" spans="1:11" ht="18.75" customHeight="1" hidden="1">
      <c r="A97" s="12">
        <v>8330</v>
      </c>
      <c r="B97" s="54" t="s">
        <v>73</v>
      </c>
      <c r="C97" s="23"/>
      <c r="D97" s="23"/>
      <c r="E97" s="23"/>
      <c r="F97" s="24">
        <f t="shared" si="13"/>
        <v>0</v>
      </c>
      <c r="G97" s="39"/>
      <c r="H97" s="23"/>
      <c r="I97" s="23"/>
      <c r="J97" s="23"/>
      <c r="K97" s="26">
        <f t="shared" si="12"/>
        <v>0</v>
      </c>
    </row>
    <row r="98" spans="1:11" ht="18.75" customHeight="1">
      <c r="A98" s="12">
        <v>8700</v>
      </c>
      <c r="B98" s="49" t="s">
        <v>9</v>
      </c>
      <c r="C98" s="23">
        <v>88</v>
      </c>
      <c r="D98" s="23"/>
      <c r="E98" s="23"/>
      <c r="F98" s="24">
        <f t="shared" si="13"/>
        <v>0</v>
      </c>
      <c r="G98" s="39"/>
      <c r="H98" s="23"/>
      <c r="I98" s="23"/>
      <c r="J98" s="23"/>
      <c r="K98" s="26">
        <f t="shared" si="12"/>
        <v>0</v>
      </c>
    </row>
    <row r="99" spans="1:11" ht="19.5" customHeight="1">
      <c r="A99" s="10">
        <v>9000</v>
      </c>
      <c r="B99" s="48" t="s">
        <v>34</v>
      </c>
      <c r="C99" s="22">
        <f>C100+C102</f>
        <v>230</v>
      </c>
      <c r="D99" s="22">
        <f>D100+D102</f>
        <v>230</v>
      </c>
      <c r="E99" s="22">
        <f>E100+E102</f>
        <v>229.9</v>
      </c>
      <c r="F99" s="22">
        <f>F100+F102</f>
        <v>-0.09999999999999432</v>
      </c>
      <c r="G99" s="56">
        <f>(E99/D99)*100%</f>
        <v>0.9995652173913043</v>
      </c>
      <c r="H99" s="22">
        <f>H100+H101+H102</f>
        <v>868.6</v>
      </c>
      <c r="I99" s="22">
        <f>I100+I101+I102</f>
        <v>868.6</v>
      </c>
      <c r="J99" s="22">
        <f>J100+J101+J102</f>
        <v>754.1</v>
      </c>
      <c r="K99" s="22">
        <f t="shared" si="12"/>
        <v>-114.5</v>
      </c>
    </row>
    <row r="100" spans="1:11" ht="21" customHeight="1">
      <c r="A100" s="12">
        <v>9750</v>
      </c>
      <c r="B100" s="54" t="s">
        <v>74</v>
      </c>
      <c r="C100" s="24"/>
      <c r="D100" s="23"/>
      <c r="E100" s="23"/>
      <c r="F100" s="24"/>
      <c r="G100" s="40"/>
      <c r="H100" s="23"/>
      <c r="I100" s="23"/>
      <c r="J100" s="23"/>
      <c r="K100" s="26">
        <f t="shared" si="12"/>
        <v>0</v>
      </c>
    </row>
    <row r="101" spans="1:11" ht="21" customHeight="1">
      <c r="A101" s="12">
        <v>9770</v>
      </c>
      <c r="B101" s="54" t="s">
        <v>106</v>
      </c>
      <c r="C101" s="24"/>
      <c r="D101" s="23"/>
      <c r="E101" s="23"/>
      <c r="F101" s="24"/>
      <c r="G101" s="40"/>
      <c r="H101" s="23">
        <v>833.6</v>
      </c>
      <c r="I101" s="23">
        <v>833.6</v>
      </c>
      <c r="J101" s="23">
        <v>719.1</v>
      </c>
      <c r="K101" s="26">
        <f t="shared" si="12"/>
        <v>-114.5</v>
      </c>
    </row>
    <row r="102" spans="1:11" ht="32.25" customHeight="1">
      <c r="A102" s="12">
        <v>9800</v>
      </c>
      <c r="B102" s="54" t="s">
        <v>92</v>
      </c>
      <c r="C102" s="23">
        <v>230</v>
      </c>
      <c r="D102" s="23">
        <v>230</v>
      </c>
      <c r="E102" s="23">
        <v>229.9</v>
      </c>
      <c r="F102" s="24">
        <f>E102-D102</f>
        <v>-0.09999999999999432</v>
      </c>
      <c r="G102" s="39">
        <f>(E102/D102)*100%</f>
        <v>0.9995652173913043</v>
      </c>
      <c r="H102" s="23">
        <v>35</v>
      </c>
      <c r="I102" s="23">
        <v>35</v>
      </c>
      <c r="J102" s="23">
        <v>35</v>
      </c>
      <c r="K102" s="26">
        <f t="shared" si="12"/>
        <v>0</v>
      </c>
    </row>
    <row r="103" spans="1:11" ht="26.25" customHeight="1">
      <c r="A103" s="9"/>
      <c r="B103" s="11" t="s">
        <v>10</v>
      </c>
      <c r="C103" s="22">
        <f>C12+C13+C29+C37+C53+C59+C65+C72+C92+C99</f>
        <v>364061.2</v>
      </c>
      <c r="D103" s="22">
        <f>D12+D13+D29+D37+D53+D59+D65+D72+D92+D99</f>
        <v>332938.9</v>
      </c>
      <c r="E103" s="22">
        <f>E12+E13+E29+E37+E53+E59+E65+E72+E92+E99</f>
        <v>295440</v>
      </c>
      <c r="F103" s="22">
        <f>F12+F13+F29+F37+F53+F59+F65+F72+F92+F99</f>
        <v>-37444.99999999998</v>
      </c>
      <c r="G103" s="38">
        <f>(E103/D103)*100%</f>
        <v>0.8873700249505239</v>
      </c>
      <c r="H103" s="22">
        <f>H12+H13+H29+H37+H53+H59+H65+H72+H92+H99</f>
        <v>49596.899999999994</v>
      </c>
      <c r="I103" s="22">
        <f>I12+I13+I29+I37+I53+I59+I65+I72+I92+I99</f>
        <v>39289.59999999999</v>
      </c>
      <c r="J103" s="22">
        <f>J12+J13+J29+J37+J53+J59+J65+J72+J92+J99</f>
        <v>21229.899999999998</v>
      </c>
      <c r="K103" s="22">
        <f t="shared" si="12"/>
        <v>-18059.699999999993</v>
      </c>
    </row>
  </sheetData>
  <sheetProtection/>
  <mergeCells count="13">
    <mergeCell ref="C8:C11"/>
    <mergeCell ref="I8:I11"/>
    <mergeCell ref="A3:A11"/>
    <mergeCell ref="E8:E11"/>
    <mergeCell ref="H8:H11"/>
    <mergeCell ref="D8:D11"/>
    <mergeCell ref="B3:B11"/>
    <mergeCell ref="C3:G7"/>
    <mergeCell ref="H3:K7"/>
    <mergeCell ref="F8:F11"/>
    <mergeCell ref="G8:G11"/>
    <mergeCell ref="J8:J11"/>
    <mergeCell ref="K8:K11"/>
  </mergeCells>
  <printOptions/>
  <pageMargins left="0" right="0" top="0.3" bottom="0" header="0" footer="0"/>
  <pageSetup horizontalDpi="600" verticalDpi="600" orientation="landscape" scale="43" r:id="rId1"/>
  <rowBreaks count="1" manualBreakCount="1">
    <brk id="58" max="10" man="1"/>
  </rowBreaks>
  <colBreaks count="1" manualBreakCount="1">
    <brk id="1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Dom</cp:lastModifiedBy>
  <cp:lastPrinted>2021-10-05T12:50:18Z</cp:lastPrinted>
  <dcterms:created xsi:type="dcterms:W3CDTF">2002-12-20T14:47:57Z</dcterms:created>
  <dcterms:modified xsi:type="dcterms:W3CDTF">2021-12-08T07:29:27Z</dcterms:modified>
  <cp:category/>
  <cp:version/>
  <cp:contentType/>
  <cp:contentStatus/>
</cp:coreProperties>
</file>